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75" windowWidth="22020" windowHeight="90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E216" i="1" l="1"/>
  <c r="E215" i="1"/>
  <c r="E210" i="1"/>
  <c r="G204" i="1"/>
  <c r="G202" i="1"/>
  <c r="G198" i="1"/>
  <c r="G180" i="1"/>
  <c r="E165" i="1"/>
  <c r="E163" i="1"/>
  <c r="E160" i="1"/>
  <c r="G27" i="1"/>
  <c r="F27" i="1"/>
  <c r="E154" i="1"/>
  <c r="G118" i="1"/>
  <c r="G120" i="1"/>
  <c r="G132" i="1"/>
  <c r="G136" i="1"/>
  <c r="G138" i="1"/>
  <c r="G140" i="1"/>
  <c r="G143" i="1"/>
  <c r="G151" i="1"/>
  <c r="G152" i="1"/>
  <c r="F118" i="1"/>
  <c r="F143" i="1"/>
  <c r="E147" i="1"/>
  <c r="E149" i="1"/>
  <c r="E146" i="1" s="1"/>
  <c r="E113" i="1"/>
  <c r="E139" i="1"/>
  <c r="E137" i="1"/>
  <c r="E135" i="1"/>
  <c r="E133" i="1"/>
  <c r="E131" i="1"/>
  <c r="E129" i="1"/>
  <c r="E127" i="1"/>
  <c r="E125" i="1"/>
  <c r="E123" i="1"/>
  <c r="E121" i="1"/>
  <c r="E119" i="1"/>
  <c r="E115" i="1"/>
  <c r="E86" i="1"/>
  <c r="E83" i="1" s="1"/>
  <c r="D86" i="1"/>
  <c r="E72" i="1"/>
  <c r="E71" i="1" s="1"/>
  <c r="E74" i="1"/>
  <c r="E60" i="1"/>
  <c r="C55" i="1"/>
  <c r="D55" i="1"/>
  <c r="E57" i="1"/>
  <c r="E56" i="1" s="1"/>
  <c r="E55" i="1" s="1"/>
  <c r="E33" i="1" l="1"/>
  <c r="E26" i="1" l="1"/>
  <c r="E29" i="1"/>
  <c r="E22" i="1"/>
  <c r="G13" i="1"/>
  <c r="D210" i="1"/>
  <c r="D206" i="1"/>
  <c r="D205" i="1" s="1"/>
  <c r="E206" i="1"/>
  <c r="E205" i="1" s="1"/>
  <c r="E203" i="1"/>
  <c r="G203" i="1" s="1"/>
  <c r="D203" i="1"/>
  <c r="E201" i="1"/>
  <c r="C201" i="1"/>
  <c r="D201" i="1"/>
  <c r="F168" i="1"/>
  <c r="D163" i="1"/>
  <c r="D160" i="1"/>
  <c r="D159" i="1" s="1"/>
  <c r="D146" i="1"/>
  <c r="G146" i="1" s="1"/>
  <c r="D139" i="1"/>
  <c r="G139" i="1" s="1"/>
  <c r="D137" i="1"/>
  <c r="G137" i="1" s="1"/>
  <c r="D135" i="1"/>
  <c r="G135" i="1" s="1"/>
  <c r="D131" i="1"/>
  <c r="G131" i="1" s="1"/>
  <c r="D119" i="1"/>
  <c r="G119" i="1" s="1"/>
  <c r="D18" i="1"/>
  <c r="E18" i="1"/>
  <c r="D213" i="1"/>
  <c r="D212" i="1" s="1"/>
  <c r="E213" i="1"/>
  <c r="E212" i="1" s="1"/>
  <c r="D199" i="1"/>
  <c r="E199" i="1"/>
  <c r="D196" i="1"/>
  <c r="E196" i="1"/>
  <c r="D194" i="1"/>
  <c r="E194" i="1"/>
  <c r="D192" i="1"/>
  <c r="E192" i="1"/>
  <c r="D190" i="1"/>
  <c r="E190" i="1"/>
  <c r="D188" i="1"/>
  <c r="E188" i="1"/>
  <c r="D186" i="1"/>
  <c r="E186" i="1"/>
  <c r="D183" i="1"/>
  <c r="E183" i="1"/>
  <c r="D181" i="1"/>
  <c r="D179" i="1"/>
  <c r="E179" i="1"/>
  <c r="G179" i="1" s="1"/>
  <c r="D177" i="1"/>
  <c r="E177" i="1"/>
  <c r="D175" i="1"/>
  <c r="D173" i="1"/>
  <c r="E173" i="1"/>
  <c r="D169" i="1"/>
  <c r="E169" i="1"/>
  <c r="D165" i="1"/>
  <c r="E159" i="1"/>
  <c r="D154" i="1"/>
  <c r="D153" i="1" s="1"/>
  <c r="E153" i="1"/>
  <c r="D142" i="1"/>
  <c r="D141" i="1" s="1"/>
  <c r="E142" i="1"/>
  <c r="D117" i="1"/>
  <c r="E117" i="1"/>
  <c r="D109" i="1"/>
  <c r="D108" i="1" s="1"/>
  <c r="E109" i="1"/>
  <c r="E108" i="1" s="1"/>
  <c r="D106" i="1"/>
  <c r="E106" i="1"/>
  <c r="D104" i="1"/>
  <c r="E104" i="1"/>
  <c r="D99" i="1"/>
  <c r="D98" i="1" s="1"/>
  <c r="E99" i="1"/>
  <c r="E98" i="1" s="1"/>
  <c r="D95" i="1"/>
  <c r="D94" i="1" s="1"/>
  <c r="E95" i="1"/>
  <c r="E94" i="1" s="1"/>
  <c r="D92" i="1"/>
  <c r="D91" i="1" s="1"/>
  <c r="E92" i="1"/>
  <c r="E91" i="1" s="1"/>
  <c r="D83" i="1"/>
  <c r="D82" i="1" s="1"/>
  <c r="E82" i="1"/>
  <c r="D80" i="1"/>
  <c r="D79" i="1" s="1"/>
  <c r="E80" i="1"/>
  <c r="E79" i="1" s="1"/>
  <c r="D77" i="1"/>
  <c r="D76" i="1" s="1"/>
  <c r="E77" i="1"/>
  <c r="E76" i="1" s="1"/>
  <c r="D69" i="1"/>
  <c r="E69" i="1"/>
  <c r="D67" i="1"/>
  <c r="E67" i="1"/>
  <c r="D65" i="1"/>
  <c r="E65" i="1"/>
  <c r="D63" i="1"/>
  <c r="E63" i="1"/>
  <c r="D53" i="1"/>
  <c r="D51" i="1" s="1"/>
  <c r="E53" i="1"/>
  <c r="E51" i="1"/>
  <c r="D49" i="1"/>
  <c r="E49" i="1"/>
  <c r="D46" i="1"/>
  <c r="E46" i="1"/>
  <c r="D44" i="1"/>
  <c r="E44" i="1"/>
  <c r="D41" i="1"/>
  <c r="E41" i="1"/>
  <c r="D38" i="1"/>
  <c r="E38" i="1"/>
  <c r="D36" i="1"/>
  <c r="E36" i="1"/>
  <c r="D33" i="1"/>
  <c r="D26" i="1"/>
  <c r="D25" i="1" s="1"/>
  <c r="E25" i="1"/>
  <c r="D20" i="1"/>
  <c r="E20" i="1"/>
  <c r="D16" i="1"/>
  <c r="E16" i="1"/>
  <c r="D8" i="1"/>
  <c r="D7" i="1" s="1"/>
  <c r="E8" i="1"/>
  <c r="E7" i="1" s="1"/>
  <c r="C213" i="1"/>
  <c r="C212" i="1" s="1"/>
  <c r="C210" i="1"/>
  <c r="C206" i="1"/>
  <c r="C186" i="1"/>
  <c r="C199" i="1"/>
  <c r="C196" i="1"/>
  <c r="C194" i="1"/>
  <c r="C192" i="1"/>
  <c r="C190" i="1"/>
  <c r="C188" i="1"/>
  <c r="C181" i="1"/>
  <c r="C175" i="1"/>
  <c r="C171" i="1"/>
  <c r="C163" i="1"/>
  <c r="C183" i="1"/>
  <c r="C179" i="1"/>
  <c r="C177" i="1"/>
  <c r="C173" i="1"/>
  <c r="C169" i="1"/>
  <c r="C165" i="1"/>
  <c r="C160" i="1"/>
  <c r="C159" i="1" s="1"/>
  <c r="C154" i="1"/>
  <c r="C153" i="1" s="1"/>
  <c r="C142" i="1"/>
  <c r="C141" i="1" s="1"/>
  <c r="C117" i="1"/>
  <c r="C112" i="1" s="1"/>
  <c r="C109" i="1"/>
  <c r="C108" i="1" s="1"/>
  <c r="C106" i="1"/>
  <c r="C104" i="1"/>
  <c r="C99" i="1"/>
  <c r="C98" i="1" s="1"/>
  <c r="C94" i="1"/>
  <c r="C95" i="1"/>
  <c r="C92" i="1"/>
  <c r="C86" i="1"/>
  <c r="C83" i="1" s="1"/>
  <c r="C82" i="1" s="1"/>
  <c r="C80" i="1"/>
  <c r="C79" i="1" s="1"/>
  <c r="C77" i="1"/>
  <c r="C76" i="1" s="1"/>
  <c r="C69" i="1"/>
  <c r="C67" i="1"/>
  <c r="C65" i="1"/>
  <c r="C63" i="1"/>
  <c r="C53" i="1"/>
  <c r="C51" i="1" s="1"/>
  <c r="C49" i="1"/>
  <c r="C46" i="1"/>
  <c r="C44" i="1"/>
  <c r="C41" i="1"/>
  <c r="C38" i="1"/>
  <c r="C36" i="1"/>
  <c r="C33" i="1"/>
  <c r="C26" i="1"/>
  <c r="C25" i="1" s="1"/>
  <c r="C43" i="1" l="1"/>
  <c r="G25" i="1"/>
  <c r="F25" i="1"/>
  <c r="E112" i="1"/>
  <c r="G117" i="1"/>
  <c r="F117" i="1"/>
  <c r="E185" i="1"/>
  <c r="D48" i="1"/>
  <c r="G201" i="1"/>
  <c r="F26" i="1"/>
  <c r="G26" i="1"/>
  <c r="E141" i="1"/>
  <c r="G142" i="1"/>
  <c r="F142" i="1"/>
  <c r="D103" i="1"/>
  <c r="D112" i="1"/>
  <c r="D111" i="1" s="1"/>
  <c r="D185" i="1"/>
  <c r="C24" i="1"/>
  <c r="C48" i="1"/>
  <c r="C40" i="1"/>
  <c r="C111" i="1"/>
  <c r="C185" i="1"/>
  <c r="C205" i="1"/>
  <c r="C62" i="1"/>
  <c r="C59" i="1" s="1"/>
  <c r="E103" i="1"/>
  <c r="E15" i="1"/>
  <c r="E14" i="1" s="1"/>
  <c r="C90" i="1"/>
  <c r="C103" i="1"/>
  <c r="C97" i="1" s="1"/>
  <c r="C91" i="1"/>
  <c r="E24" i="1"/>
  <c r="D15" i="1"/>
  <c r="D14" i="1" s="1"/>
  <c r="E48" i="1"/>
  <c r="E62" i="1"/>
  <c r="E59" i="1" s="1"/>
  <c r="D43" i="1"/>
  <c r="D40" i="1" s="1"/>
  <c r="D62" i="1"/>
  <c r="D59" i="1" s="1"/>
  <c r="E43" i="1"/>
  <c r="E40" i="1" s="1"/>
  <c r="D97" i="1"/>
  <c r="D90" i="1"/>
  <c r="D162" i="1"/>
  <c r="E162" i="1"/>
  <c r="E97" i="1"/>
  <c r="E90" i="1"/>
  <c r="D24" i="1"/>
  <c r="C20" i="1"/>
  <c r="C18" i="1"/>
  <c r="C16" i="1"/>
  <c r="C8" i="1"/>
  <c r="C7" i="1" s="1"/>
  <c r="F112" i="1" l="1"/>
  <c r="G112" i="1"/>
  <c r="G141" i="1"/>
  <c r="E111" i="1"/>
  <c r="G111" i="1" s="1"/>
  <c r="F141" i="1"/>
  <c r="D158" i="1"/>
  <c r="D157" i="1" s="1"/>
  <c r="C15" i="1"/>
  <c r="C14" i="1" s="1"/>
  <c r="C6" i="1" s="1"/>
  <c r="E158" i="1"/>
  <c r="E157" i="1" s="1"/>
  <c r="D6" i="1"/>
  <c r="F200" i="1"/>
  <c r="F199" i="1"/>
  <c r="F193" i="1"/>
  <c r="F192" i="1"/>
  <c r="F189" i="1"/>
  <c r="F188" i="1"/>
  <c r="F187" i="1"/>
  <c r="F186" i="1"/>
  <c r="F185" i="1"/>
  <c r="F167" i="1"/>
  <c r="F166" i="1"/>
  <c r="F165" i="1"/>
  <c r="F155" i="1"/>
  <c r="F154" i="1"/>
  <c r="F153" i="1"/>
  <c r="F110" i="1"/>
  <c r="F109" i="1"/>
  <c r="F108" i="1"/>
  <c r="F107" i="1"/>
  <c r="F106" i="1"/>
  <c r="F105" i="1"/>
  <c r="F104" i="1"/>
  <c r="F103" i="1"/>
  <c r="F100" i="1"/>
  <c r="F99" i="1"/>
  <c r="F98" i="1"/>
  <c r="F97" i="1"/>
  <c r="F96" i="1"/>
  <c r="F95" i="1"/>
  <c r="F94" i="1"/>
  <c r="F93" i="1"/>
  <c r="F92" i="1"/>
  <c r="F91" i="1"/>
  <c r="F90" i="1"/>
  <c r="F87" i="1"/>
  <c r="F86" i="1"/>
  <c r="F85" i="1"/>
  <c r="F84" i="1"/>
  <c r="F83" i="1"/>
  <c r="F82" i="1"/>
  <c r="F81" i="1"/>
  <c r="F80" i="1"/>
  <c r="F79" i="1"/>
  <c r="F78" i="1"/>
  <c r="F77" i="1"/>
  <c r="F76" i="1"/>
  <c r="F68" i="1"/>
  <c r="F67" i="1"/>
  <c r="F66" i="1"/>
  <c r="F65" i="1"/>
  <c r="F64" i="1"/>
  <c r="F63" i="1"/>
  <c r="F62" i="1"/>
  <c r="F59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4" i="1"/>
  <c r="F33" i="1"/>
  <c r="F24" i="1"/>
  <c r="F21" i="1"/>
  <c r="F20" i="1"/>
  <c r="F19" i="1"/>
  <c r="F18" i="1"/>
  <c r="F17" i="1"/>
  <c r="F16" i="1"/>
  <c r="F12" i="1"/>
  <c r="F11" i="1"/>
  <c r="F10" i="1"/>
  <c r="F9" i="1"/>
  <c r="F8" i="1"/>
  <c r="F7" i="1"/>
  <c r="G24" i="1"/>
  <c r="G214" i="1"/>
  <c r="G213" i="1"/>
  <c r="G212" i="1"/>
  <c r="G211" i="1"/>
  <c r="G210" i="1"/>
  <c r="G207" i="1"/>
  <c r="G206" i="1"/>
  <c r="G205" i="1"/>
  <c r="G200" i="1"/>
  <c r="G199" i="1"/>
  <c r="G197" i="1"/>
  <c r="G196" i="1"/>
  <c r="G195" i="1"/>
  <c r="G194" i="1"/>
  <c r="G193" i="1"/>
  <c r="G192" i="1"/>
  <c r="G189" i="1"/>
  <c r="G188" i="1"/>
  <c r="G187" i="1"/>
  <c r="G186" i="1"/>
  <c r="G185" i="1"/>
  <c r="G184" i="1"/>
  <c r="G183" i="1"/>
  <c r="G178" i="1"/>
  <c r="G177" i="1"/>
  <c r="G176" i="1"/>
  <c r="G175" i="1"/>
  <c r="G174" i="1"/>
  <c r="G173" i="1"/>
  <c r="G168" i="1"/>
  <c r="G167" i="1"/>
  <c r="G166" i="1"/>
  <c r="G165" i="1"/>
  <c r="G164" i="1"/>
  <c r="G163" i="1"/>
  <c r="G162" i="1"/>
  <c r="G161" i="1"/>
  <c r="G160" i="1"/>
  <c r="G159" i="1"/>
  <c r="G155" i="1"/>
  <c r="G154" i="1"/>
  <c r="G153" i="1"/>
  <c r="G110" i="1"/>
  <c r="G109" i="1"/>
  <c r="G108" i="1"/>
  <c r="G107" i="1"/>
  <c r="G106" i="1"/>
  <c r="G105" i="1"/>
  <c r="G104" i="1"/>
  <c r="G103" i="1"/>
  <c r="G100" i="1"/>
  <c r="G99" i="1"/>
  <c r="G98" i="1"/>
  <c r="G97" i="1"/>
  <c r="G96" i="1"/>
  <c r="G95" i="1"/>
  <c r="G94" i="1"/>
  <c r="G93" i="1"/>
  <c r="G92" i="1"/>
  <c r="G91" i="1"/>
  <c r="G90" i="1"/>
  <c r="G87" i="1"/>
  <c r="G86" i="1"/>
  <c r="G85" i="1"/>
  <c r="G84" i="1"/>
  <c r="G83" i="1"/>
  <c r="G82" i="1"/>
  <c r="G81" i="1"/>
  <c r="G80" i="1"/>
  <c r="G79" i="1"/>
  <c r="G78" i="1"/>
  <c r="G77" i="1"/>
  <c r="G76" i="1"/>
  <c r="G70" i="1"/>
  <c r="G69" i="1"/>
  <c r="G68" i="1"/>
  <c r="G67" i="1"/>
  <c r="G66" i="1"/>
  <c r="G65" i="1"/>
  <c r="G64" i="1"/>
  <c r="G63" i="1"/>
  <c r="G62" i="1"/>
  <c r="G59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4" i="1"/>
  <c r="G33" i="1"/>
  <c r="G21" i="1"/>
  <c r="G20" i="1"/>
  <c r="G19" i="1"/>
  <c r="G18" i="1"/>
  <c r="G17" i="1"/>
  <c r="G16" i="1"/>
  <c r="G15" i="1"/>
  <c r="G14" i="1"/>
  <c r="G12" i="1"/>
  <c r="G11" i="1"/>
  <c r="G10" i="1"/>
  <c r="G9" i="1"/>
  <c r="G8" i="1"/>
  <c r="G7" i="1"/>
  <c r="C162" i="1"/>
  <c r="F111" i="1" l="1"/>
  <c r="E6" i="1"/>
  <c r="E5" i="1" s="1"/>
  <c r="F14" i="1"/>
  <c r="F15" i="1"/>
  <c r="G157" i="1"/>
  <c r="D5" i="1"/>
  <c r="G5" i="1"/>
  <c r="F6" i="1"/>
  <c r="G158" i="1"/>
  <c r="F162" i="1"/>
  <c r="C158" i="1"/>
  <c r="G6" i="1" l="1"/>
  <c r="C157" i="1"/>
  <c r="F158" i="1"/>
  <c r="C5" i="1" l="1"/>
  <c r="F5" i="1" s="1"/>
  <c r="F157" i="1"/>
</calcChain>
</file>

<file path=xl/sharedStrings.xml><?xml version="1.0" encoding="utf-8"?>
<sst xmlns="http://schemas.openxmlformats.org/spreadsheetml/2006/main" count="621" uniqueCount="461">
  <si>
    <t>Наименование 
показателя</t>
  </si>
  <si>
    <t>Код дохода по бюджетной классификации</t>
  </si>
  <si>
    <t>1</t>
  </si>
  <si>
    <t>2</t>
  </si>
  <si>
    <t>3</t>
  </si>
  <si>
    <t>4</t>
  </si>
  <si>
    <t>5</t>
  </si>
  <si>
    <t>6</t>
  </si>
  <si>
    <t>7</t>
  </si>
  <si>
    <t>8</t>
  </si>
  <si>
    <t>Доходы бюджета - ИТОГО</t>
  </si>
  <si>
    <t>х</t>
  </si>
  <si>
    <t>-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</si>
  <si>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</si>
  <si>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</si>
  <si>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</si>
  <si>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</si>
  <si>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</si>
  <si>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</si>
  <si>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</si>
  <si>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</si>
  <si>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</si>
  <si>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</si>
  <si>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</si>
  <si>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</si>
  <si>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</si>
  <si>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000 1010204001 0000 110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</si>
  <si>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</si>
  <si>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</si>
  <si>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</si>
  <si>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</si>
  <si>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</si>
  <si>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</si>
  <si>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</si>
  <si>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</si>
  <si>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</si>
  <si>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</si>
  <si>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</si>
  <si>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</si>
  <si>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</si>
  <si>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</si>
  <si>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</si>
  <si>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</si>
  <si>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</si>
  <si>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</si>
  <si>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</si>
  <si>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</si>
  <si>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 xml:space="preserve">  НАЛОГИ НА СОВОКУПНЫЙ ДОХОД</t>
  </si>
  <si>
    <t xml:space="preserve"> 000 1050000000 0000 000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</si>
  <si>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</si>
  <si>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</si>
  <si>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</si>
  <si>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налог на вмененный доход для отдельных видов деятельности (за налоговые периоды, истекшие до 1 января 2011 года)</t>
  </si>
  <si>
    <t xml:space="preserve"> 000 1050202002 0000 110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</si>
  <si>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</si>
  <si>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</si>
  <si>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</si>
  <si>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</si>
  <si>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</si>
  <si>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Налог, взимаемый в связи с применением патентной системы налогообложения, зачисляемый в бюджеты городских округов</t>
  </si>
  <si>
    <t xml:space="preserve"> 000 1050401002 0000 110</t>
  </si>
  <si>
    <t xml:space="preserve">  НАЛОГИ НА ИМУЩЕСТВО</t>
  </si>
  <si>
    <t xml:space="preserve"> 000 1060000000 0000 000</t>
  </si>
  <si>
    <t xml:space="preserve">  Налог на имущество физических лиц</t>
  </si>
  <si>
    <t xml:space="preserve"> 000 1060100000 0000 110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</si>
  <si>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</si>
  <si>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 xml:space="preserve"> 000 1060102004 0000 110</t>
  </si>
  <si>
    <t xml:space="preserve">  Земельный налог</t>
  </si>
  <si>
    <t xml:space="preserve"> 000 1060600000 0000 110</t>
  </si>
  <si>
    <t xml:space="preserve">  Земельный налог с организаций</t>
  </si>
  <si>
    <t xml:space="preserve"> 000 1060603000 0000 110</t>
  </si>
  <si>
    <t xml:space="preserve">  Земельный налог с организаций, обладающих земельным участком, расположенным в границах городских округов</t>
  </si>
  <si>
    <t xml:space="preserve"> 000 1060603204 0000 110</t>
  </si>
  <si>
    <t xml:space="preserve">  Земельный налог с физических лиц</t>
  </si>
  <si>
    <t xml:space="preserve"> 000 1060604000 0000 110</t>
  </si>
  <si>
    <t xml:space="preserve">  Земельный налог с физических лиц, обладающих земельным участком, расположенным в границах городских округов</t>
  </si>
  <si>
    <t xml:space="preserve"> 000 1060604204 0000 110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</si>
  <si>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</si>
  <si>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</si>
  <si>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</si>
  <si>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</si>
  <si>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</si>
  <si>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</si>
  <si>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</si>
  <si>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 xml:space="preserve"> 000 1080700001 0000 110</t>
  </si>
  <si>
    <t xml:space="preserve">  Государственная пошлина за выдачу разрешения на установку рекламной конструкции</t>
  </si>
  <si>
    <t xml:space="preserve"> 000 1080715001 0000 110</t>
  </si>
  <si>
    <t xml:space="preserve">  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</si>
  <si>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 xml:space="preserve"> 000 1080717001 0000 110</t>
  </si>
  <si>
    <t xml:space="preserve">  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</si>
  <si>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 xml:space="preserve"> 000 1080717301 0000 110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</si>
  <si>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</si>
  <si>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</si>
  <si>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</si>
  <si>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 xml:space="preserve"> 000 1110100000 0000 120</t>
  </si>
  <si>
    <t xml:space="preserve">  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</si>
  <si>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 xml:space="preserve"> 000 1110104004 0000 120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</si>
  <si>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</si>
  <si>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</si>
  <si>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</si>
  <si>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</si>
  <si>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</si>
  <si>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 xml:space="preserve"> 000 1110501204 0000 120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</si>
  <si>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</si>
  <si>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</si>
  <si>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</si>
  <si>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 xml:space="preserve"> 000 1110502404 0000 120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</si>
  <si>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</si>
  <si>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 xml:space="preserve"> 000 1110503000 0000 120</t>
  </si>
  <si>
    <t xml:space="preserve">  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</si>
  <si>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 xml:space="preserve"> 000 1110503404 0000 120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</si>
  <si>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</si>
  <si>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 xml:space="preserve"> 000 1110507000 0000 120</t>
  </si>
  <si>
    <t xml:space="preserve">  Доходы от сдачи в аренду имущества, составляющего казну городских округов (за исключением земельных участков)</t>
  </si>
  <si>
    <t xml:space="preserve"> 000 1110507404 0000 120</t>
  </si>
  <si>
    <t xml:space="preserve">  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</si>
  <si>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 xml:space="preserve"> 000 1110530000 0000 120</t>
  </si>
  <si>
    <t xml:space="preserve">  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</si>
  <si>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 xml:space="preserve"> 000 1110531000 0000 120</t>
  </si>
  <si>
    <t xml:space="preserve">  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</si>
  <si>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 xml:space="preserve"> 000 1110531204 0000 120</t>
  </si>
  <si>
    <t xml:space="preserve">  Плата по соглашениям об установлении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</si>
  <si>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 xml:space="preserve"> 000 1110532600 0000 120</t>
  </si>
  <si>
    <t xml:space="preserve">  Плата по соглашениям об установлении сервитута, заключенным органами исполнительной власти субъектов Российской Федерации, государственными или муниципальными предприятиями либо государственными или муниципальными учреждениями в отношении земельных участков, которые расположены в границах городских округов,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</si>
  <si>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 xml:space="preserve"> 000 1110532604 0000 120</t>
  </si>
  <si>
    <t xml:space="preserve">  Платежи от государственных и муниципальных унитарных предприятий</t>
  </si>
  <si>
    <t xml:space="preserve"> 000 1110700000 0000 120</t>
  </si>
  <si>
    <t xml:space="preserve">  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</si>
  <si>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 000 1110701000 0000 120</t>
  </si>
  <si>
    <t xml:space="preserve">  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</si>
  <si>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 xml:space="preserve"> 000 1110701404 0000 120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</si>
  <si>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</si>
  <si>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</si>
  <si>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</si>
  <si>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</si>
  <si>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 xml:space="preserve">  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</si>
  <si>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000 1110904404 0000 120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</si>
  <si>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</si>
  <si>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</si>
  <si>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</si>
  <si>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</si>
  <si>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выбросы загрязняющих веществ в атмосферный воздух стационарными объектами 7</t>
  </si>
  <si>
    <t xml:space="preserve"> 000 1120101001 0000 120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</si>
  <si>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</si>
  <si>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</si>
  <si>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</si>
  <si>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</si>
  <si>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</si>
  <si>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</si>
  <si>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Плата за размещение твердых коммунальных отходов</t>
  </si>
  <si>
    <t xml:space="preserve"> 000 1120104201 0000 120</t>
  </si>
  <si>
    <t xml:space="preserve">  Плата за выбросы загрязняющих веществ, образующихся при сжигании на факельных установках и (или) рассеивании попутного нефтяного газа</t>
  </si>
  <si>
    <t xml:space="preserve"> 000 1120107001 0000 120</t>
  </si>
  <si>
    <t xml:space="preserve">  ДОХОДЫ ОТ ОКАЗАНИЯ ПЛАТНЫХ УСЛУГ И КОМПЕНСАЦИИ ЗАТРАТ ГОСУДАРСТВА</t>
  </si>
  <si>
    <t xml:space="preserve"> 000 1130000000 0000 000</t>
  </si>
  <si>
    <t xml:space="preserve">  Доходы от оказания платных услуг (работ)</t>
  </si>
  <si>
    <t xml:space="preserve"> 000 1130100000 0000 130</t>
  </si>
  <si>
    <t xml:space="preserve">  Прочие доходы от оказания платных услуг (работ)</t>
  </si>
  <si>
    <t xml:space="preserve"> 000 1130199000 0000 130</t>
  </si>
  <si>
    <t xml:space="preserve">  Прочие доходы от оказания платных услуг (работ) получателями средств бюджетов городских округов</t>
  </si>
  <si>
    <t xml:space="preserve"> 000 1130199404 0000 130</t>
  </si>
  <si>
    <t xml:space="preserve">  Доходы от компенсации затрат государства</t>
  </si>
  <si>
    <t xml:space="preserve"> 000 1130200000 0000 130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</si>
  <si>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</si>
  <si>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</si>
  <si>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городских округов</t>
  </si>
  <si>
    <t xml:space="preserve"> 000 1130299404 0000 130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</si>
  <si>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</si>
  <si>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</si>
  <si>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</si>
  <si>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</si>
  <si>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</si>
  <si>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000 1140204004 0000 410</t>
  </si>
  <si>
    <t xml:space="preserve">  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</si>
  <si>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000 1140204304 0000 410</t>
  </si>
  <si>
    <t xml:space="preserve">  Доходы от реализации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</si>
  <si>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 xml:space="preserve"> 000 1140204004 0000 440</t>
  </si>
  <si>
    <t xml:space="preserve">  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</si>
  <si>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 xml:space="preserve"> 000 1140204204 0000 440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</si>
  <si>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</si>
  <si>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</si>
  <si>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</si>
  <si>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</si>
  <si>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</si>
  <si>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 xml:space="preserve"> 000 1140601204 0000 430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</si>
  <si>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</si>
  <si>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000 1140602000 0000 430</t>
  </si>
  <si>
    <t xml:space="preserve">  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</si>
  <si>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 xml:space="preserve"> 000 1140602404 0000 430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</si>
  <si>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</si>
  <si>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 xml:space="preserve"> 000 1140630000 0000 430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</si>
  <si>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</si>
  <si>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 xml:space="preserve"> 000 1140631000 0000 430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</si>
  <si>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</si>
  <si>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 xml:space="preserve"> 000 1140631204 0000 430</t>
  </si>
  <si>
    <t xml:space="preserve">  ШТРАФЫ, САНКЦИИ, ВОЗМЕЩЕНИЕ УЩЕРБА</t>
  </si>
  <si>
    <t xml:space="preserve"> 000 1160000000 0000 000</t>
  </si>
  <si>
    <t xml:space="preserve">  Административные штрафы, установленные Кодексом Российской Федерации об административных правонарушениях</t>
  </si>
  <si>
    <t xml:space="preserve"> 000 1160100001 0000 140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</si>
  <si>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</si>
  <si>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000 1160105001 0000 140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</si>
  <si>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</si>
  <si>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000 1160105301 0000 140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</si>
  <si>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</si>
  <si>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000 1160106001 0000 140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</si>
  <si>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</si>
  <si>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000 1160106301 0000 140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</si>
  <si>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</si>
  <si>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000 1160107001 0000 140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</si>
  <si>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</si>
  <si>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000 1160107301 0000 140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</si>
  <si>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</si>
  <si>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 xml:space="preserve"> 000 1160108001 0000 140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</si>
  <si>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</si>
  <si>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 xml:space="preserve"> 000 1160108301 0000 140</t>
  </si>
  <si>
    <t xml:space="preserve">  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</si>
  <si>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 xml:space="preserve"> 000 1160109001 0000 140</t>
  </si>
  <si>
    <t xml:space="preserve">  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</si>
  <si>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 xml:space="preserve"> 000 1160109301 0000 140</t>
  </si>
  <si>
    <t xml:space="preserve">  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</t>
  </si>
  <si>
    <t xml:space="preserve"> 000 1160110001 0000 140</t>
  </si>
  <si>
    <t xml:space="preserve">  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</si>
  <si>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 xml:space="preserve"> 000 1160110301 0000 140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</si>
  <si>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</si>
  <si>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 xml:space="preserve"> 000 1160113001 0000 140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</si>
  <si>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</si>
  <si>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 xml:space="preserve"> 000 1160113301 0000 140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</si>
  <si>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</si>
  <si>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 xml:space="preserve"> 000 1160114001 0000 140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</si>
  <si>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</si>
  <si>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000 1160114301 0000 140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</si>
  <si>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</si>
  <si>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 xml:space="preserve"> 000 1160115001 0000 140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</si>
  <si>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</si>
  <si>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 000 1160115301 0000 140</t>
  </si>
  <si>
    <t xml:space="preserve">  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</t>
  </si>
  <si>
    <t xml:space="preserve"> 000 1160116001 0000 140</t>
  </si>
  <si>
    <t xml:space="preserve">  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правил), налагаемые мировыми судьями, комиссиями по делам несовершеннолетних и защите их прав</t>
  </si>
  <si>
    <t xml:space="preserve"> 000 1160116301 0000 140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</si>
  <si>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</si>
  <si>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 xml:space="preserve"> 000 1160117001 0000 140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</si>
  <si>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</si>
  <si>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 000 1160117301 0000 140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</si>
  <si>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</si>
  <si>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 xml:space="preserve"> 000 1160119001 0000 140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</si>
  <si>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</si>
  <si>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000 1160119301 0000 140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</si>
  <si>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</si>
  <si>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000 1160120001 0000 140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</si>
  <si>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</si>
  <si>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000 1160120301 0000 140</t>
  </si>
  <si>
    <t xml:space="preserve">  Административные штрафы, установленные законами субъектов Российской Федерации об административных правонарушениях</t>
  </si>
  <si>
    <t xml:space="preserve"> 000 1160200002 0000 140</t>
  </si>
  <si>
    <t xml:space="preserve">  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</si>
  <si>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 xml:space="preserve"> 000 1160202002 0000 140</t>
  </si>
  <si>
    <t xml:space="preserve">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</si>
  <si>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000 1160700000 0000 140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</si>
  <si>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</si>
  <si>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 xml:space="preserve"> 000 1160701000 0000 140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</si>
  <si>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</si>
  <si>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 xml:space="preserve"> 000 1160701004 0000 140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</si>
  <si>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</si>
  <si>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 xml:space="preserve"> 000 1160709000 0000 140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</si>
  <si>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</si>
  <si>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 xml:space="preserve"> 000 1160709004 0000 140</t>
  </si>
  <si>
    <t xml:space="preserve">  Платежи в целях возмещения причиненного ущерба (убытков)</t>
  </si>
  <si>
    <t xml:space="preserve"> 000 1161000000 0000 140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</si>
  <si>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</si>
  <si>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 xml:space="preserve"> 000 1161012000 0000 140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</si>
  <si>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</si>
  <si>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000 1161012301 0000 140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</si>
  <si>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</si>
  <si>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 xml:space="preserve"> 000 1161012901 0000 140</t>
  </si>
  <si>
    <t xml:space="preserve">  ПРОЧИЕ НЕНАЛОГОВЫЕ ДОХОДЫ</t>
  </si>
  <si>
    <t xml:space="preserve"> 000 1170000000 0000 000</t>
  </si>
  <si>
    <t xml:space="preserve">  Прочие неналоговые доходы</t>
  </si>
  <si>
    <t xml:space="preserve"> 000 1170500000 0000 180</t>
  </si>
  <si>
    <t xml:space="preserve">  Прочие неналоговые доходы бюджетов городских округов</t>
  </si>
  <si>
    <t xml:space="preserve"> 000 1170504004 0000 180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</si>
  <si>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</si>
  <si>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</si>
  <si>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</si>
  <si>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</si>
  <si>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</si>
  <si>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000 2021000000 0000 150</t>
  </si>
  <si>
    <t xml:space="preserve">  Дотации бюджетам на поддержку мер по обеспечению сбалансированности бюджетов</t>
  </si>
  <si>
    <t xml:space="preserve"> 000 2021500200 0000 150</t>
  </si>
  <si>
    <t xml:space="preserve">  Дотации бюджетам городских округов на поддержку мер по обеспечению сбалансированности бюджетов</t>
  </si>
  <si>
    <t xml:space="preserve"> 000 2021500204 0000 150</t>
  </si>
  <si>
    <t xml:space="preserve">  Субсидии бюджетам бюджетной системы Российской Федерации (межбюджетные субсидии)</t>
  </si>
  <si>
    <t xml:space="preserve"> 000 2022000000 0000 150</t>
  </si>
  <si>
    <t xml:space="preserve">  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</si>
  <si>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 xml:space="preserve"> 000 2022029900 0000 150</t>
  </si>
  <si>
    <t xml:space="preserve">  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</si>
  <si>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 xml:space="preserve"> 000 2022029904 0000 150</t>
  </si>
  <si>
    <t xml:space="preserve">  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</si>
  <si>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 xml:space="preserve"> 000 2022030200 0000 150</t>
  </si>
  <si>
    <t xml:space="preserve">  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</si>
  <si>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 xml:space="preserve"> 000 2022030204 0000 150</t>
  </si>
  <si>
    <t xml:space="preserve">  Субсидии бюджетам на реализацию мероприятий государственной программы Российской Федерации "Доступная среда"</t>
  </si>
  <si>
    <t xml:space="preserve"> 000 2022502700 0000 150</t>
  </si>
  <si>
    <t xml:space="preserve">  Субсидии бюджетам городских округов на реализацию мероприятий государственной программы Российской Федерации "Доступная среда"</t>
  </si>
  <si>
    <t xml:space="preserve"> 000 2022502704 0000 150</t>
  </si>
  <si>
    <t xml:space="preserve">  Субсидии бюджетам на софинансирование расходных обязательств субъектов Российской Федерации, возникающих при реализации мероприятий по модернизации региональных и муниципальных детских школ искусств по видам искусств</t>
  </si>
  <si>
    <t xml:space="preserve"> 000 2022530600 0000 150</t>
  </si>
  <si>
    <t xml:space="preserve">  Субсидии бюджетам городских округов на софинансирование расходных обязательств субъектов Российской Федерации, возникающих при реализации мероприятий по модернизации региональных и муниципальных детских школ искусств по видам искусств</t>
  </si>
  <si>
    <t xml:space="preserve"> 000 2022530604 0000 150</t>
  </si>
  <si>
    <t xml:space="preserve">  Субсидии бюджетам на поддержку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</si>
  <si>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 xml:space="preserve"> 000 2022546600 0000 150</t>
  </si>
  <si>
    <t xml:space="preserve">  Субсидии бюджетам городских округов на поддержку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</si>
  <si>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 xml:space="preserve"> 000 2022546604 0000 150</t>
  </si>
  <si>
    <t xml:space="preserve">  Субсидии бюджетам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</si>
  <si>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 xml:space="preserve"> 000 2022549100 0000 150</t>
  </si>
  <si>
    <t xml:space="preserve">  Субсидии бюджетам городских округов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</si>
  <si>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 xml:space="preserve"> 000 2022549104 0000 150</t>
  </si>
  <si>
    <t xml:space="preserve">  Субсидии бюджетам на реализацию мероприятий по обеспечению жильем молодых семей</t>
  </si>
  <si>
    <t xml:space="preserve"> 000 2022549700 0000 150</t>
  </si>
  <si>
    <t xml:space="preserve">  Субсидии бюджетам городских округов на реализацию мероприятий по обеспечению жильем молодых семей</t>
  </si>
  <si>
    <t xml:space="preserve"> 000 2022549704 0000 150</t>
  </si>
  <si>
    <t xml:space="preserve">  Субсидии бюджетам на реализацию программ формирования современной городской среды</t>
  </si>
  <si>
    <t xml:space="preserve"> 000 2022555500 0000 150</t>
  </si>
  <si>
    <t xml:space="preserve">  Субсидии бюджетам городских округов на реализацию программ формирования современной городской среды</t>
  </si>
  <si>
    <t xml:space="preserve"> 000 2022555504 0000 150</t>
  </si>
  <si>
    <t xml:space="preserve">  Прочие субсидии</t>
  </si>
  <si>
    <t xml:space="preserve"> 000 2022999900 0000 150</t>
  </si>
  <si>
    <t xml:space="preserve">  Прочие субсидии бюджетам городских округов</t>
  </si>
  <si>
    <t xml:space="preserve"> 000 2022999904 0000 150</t>
  </si>
  <si>
    <t xml:space="preserve">  Субвенции бюджетам бюджетной системы Российской Федерации</t>
  </si>
  <si>
    <t xml:space="preserve"> 000 2023000000 0000 150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</si>
  <si>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</si>
  <si>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000 2023002400 0000 150</t>
  </si>
  <si>
    <t xml:space="preserve">  Субвенции бюджетам городских округов на выполнение передаваемых полномочий субъектов Российской Федерации</t>
  </si>
  <si>
    <t xml:space="preserve"> 000 2023002404 0000 150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</si>
  <si>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</si>
  <si>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000 2023002900 0000 150</t>
  </si>
  <si>
    <t xml:space="preserve">  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</si>
  <si>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000 2023002904 0000 150</t>
  </si>
  <si>
    <t xml:space="preserve">  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</si>
  <si>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000 2023508200 0000 150</t>
  </si>
  <si>
    <t xml:space="preserve">  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</si>
  <si>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000 2023508204 0000 150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</si>
  <si>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</si>
  <si>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000 2023512000 0000 150</t>
  </si>
  <si>
    <t xml:space="preserve">  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</si>
  <si>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000 2023512004 0000 150</t>
  </si>
  <si>
    <t xml:space="preserve">  Субвенции бюджетам на выплату единовременного пособия при всех формах устройства детей, лишенных родительского попечения, в семью</t>
  </si>
  <si>
    <t xml:space="preserve"> 000 2023526000 0000 150</t>
  </si>
  <si>
    <t xml:space="preserve">  Субвенции бюджетам городских округов на выплату единовременного пособия при всех формах устройства детей, лишенных родительского попечения, в семью</t>
  </si>
  <si>
    <t xml:space="preserve"> 000 2023526004 0000 150</t>
  </si>
  <si>
    <t xml:space="preserve">  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</si>
  <si>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000 2023530400 0000 150</t>
  </si>
  <si>
    <t xml:space="preserve">  Субвенции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</si>
  <si>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000 2023530404 0000 150</t>
  </si>
  <si>
    <t xml:space="preserve">  Субвенции бюджетам на государственную регистрацию актов гражданского состояния</t>
  </si>
  <si>
    <t xml:space="preserve"> 000 2023593000 0000 150</t>
  </si>
  <si>
    <t xml:space="preserve">  Субвенции бюджетам городских округов на государственную регистрацию актов гражданского состояния</t>
  </si>
  <si>
    <t xml:space="preserve"> 000 2023593004 0000 150</t>
  </si>
  <si>
    <t xml:space="preserve">  Иные межбюджетные трансферты</t>
  </si>
  <si>
    <t xml:space="preserve"> 000 2024000000 0000 150</t>
  </si>
  <si>
    <t xml:space="preserve">  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</si>
  <si>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000 2024530300 0000 150</t>
  </si>
  <si>
    <t xml:space="preserve">  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</si>
  <si>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000 2024530304 0000 150</t>
  </si>
  <si>
    <t xml:space="preserve">  Межбюджетные трансферты, передаваемые бюджетам, за счет средств резервного фонда Правительства Российской Федерации</t>
  </si>
  <si>
    <t xml:space="preserve"> 000 2024900100 0000 150</t>
  </si>
  <si>
    <t xml:space="preserve">  Межбюджетные трансферты, передаваемые бюджетам городских округов, за счет средств резервного фонда Правительства Российской Федерации</t>
  </si>
  <si>
    <t xml:space="preserve"> 000 2024900104 0000 150</t>
  </si>
  <si>
    <t xml:space="preserve">  ПРОЧИЕ БЕЗВОЗМЕЗДНЫЕ ПОСТУПЛЕНИЯ</t>
  </si>
  <si>
    <t xml:space="preserve"> 000 2070000000 0000 000</t>
  </si>
  <si>
    <t xml:space="preserve">  Прочие безвозмездные поступления в бюджеты городских округов</t>
  </si>
  <si>
    <t xml:space="preserve"> 000 2070400004 0000 150</t>
  </si>
  <si>
    <t xml:space="preserve"> 000 2070405004 0000 150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</si>
  <si>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</si>
  <si>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</si>
  <si>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</si>
  <si>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 xml:space="preserve"> 000 2190000004 0000 150</t>
  </si>
  <si>
    <t xml:space="preserve"> 000 2192502004 0000 150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</si>
  <si>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</si>
  <si>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 xml:space="preserve"> 000 2196001004 0000 150</t>
  </si>
  <si>
    <t xml:space="preserve"> </t>
  </si>
  <si>
    <t>Фактическое исполнение, 
тыс. руб.</t>
  </si>
  <si>
    <t>% исполнения первона-чального плана</t>
  </si>
  <si>
    <t>% исполнения уточненного плана</t>
  </si>
  <si>
    <t>Пояснения отклонений от плановых значений</t>
  </si>
  <si>
    <t>Субсидии бюджетам на поддержку отрасли культуры</t>
  </si>
  <si>
    <t>000 2022551900 0000 150</t>
  </si>
  <si>
    <t>Субсидии бюджетам городских округов на поддержку отрасли культуры</t>
  </si>
  <si>
    <t>000 2022551904 0000 150</t>
  </si>
  <si>
    <t>Перевыполнение плана обусловлено увеличением объемов реализации (увеличение налоговой базы), а также ростом средней заработной платы</t>
  </si>
  <si>
    <t>Поступления увеличились в связи с ростом инвентаризационной стоимости объектов налогообложения</t>
  </si>
  <si>
    <t>Рост количества произведенных юридически значимых действий</t>
  </si>
  <si>
    <t>Сверх установленных бюджетных назначений поступили прочие доходы от оказания платных услуг и компенсации затрат государства за счет поступления дебиторской задолженности прошлых лет</t>
  </si>
  <si>
    <t>Рост поступлений за счет оформления крупных арендованных участков в собственность</t>
  </si>
  <si>
    <t>Перевыполнение плана обусловлено увеличением количества заключенных договоров</t>
  </si>
  <si>
    <t>Перевыполнение обусловлено взысканием дебиторской задолженности прошлых лет</t>
  </si>
  <si>
    <t>Увеличение поступлений произошло за счет поступлений неустойки в виде пени за просрочку оплаты по заключенным договорам купли-продажи</t>
  </si>
  <si>
    <t xml:space="preserve">Отклонение связано с взысканием недоимки с организаций и физических лиц. </t>
  </si>
  <si>
    <t>Финансирование по "факту" на основании актов выполненных работ</t>
  </si>
  <si>
    <t>Неисполнение бюджетных назначений в связи с отсутствием возможности произвести закупки квартир для переселения из ветхого и аварийного жилья</t>
  </si>
  <si>
    <t>Финансирование заработной платы педагогических работников в объеме заявленной потребности для оплаты денежных обязательств с учетом фактической численности</t>
  </si>
  <si>
    <t>Финансирование  в объеме заявленной потребности для оплаты денежных обязательств с учетом фактической численности</t>
  </si>
  <si>
    <t>Выплата единовременного пособия носит заявительный характер</t>
  </si>
  <si>
    <t>Экономия по результатам проведения конкурсных процедур</t>
  </si>
  <si>
    <t>Аналитические данные об исполнении доходов бюджета Находкинского городского округа за 2021 год</t>
  </si>
  <si>
    <t>План по решению о бюджете от 17.12.2020
№ 754-НПА (первоначальный), 
тыс. руб.</t>
  </si>
  <si>
    <t>План по решению о бюджете от 22.12.2021
№ 991-НПА (уточненный), 
тыс. руб.</t>
  </si>
  <si>
    <t xml:space="preserve"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
</t>
  </si>
  <si>
    <t xml:space="preserve"> 1 1010208001 0000 110</t>
  </si>
  <si>
    <t xml:space="preserve">Налог, взимаемый в связи с применением упрощенной системы налогообложения
</t>
  </si>
  <si>
    <t xml:space="preserve">Налог, взимаемый с налогоплательщиков, выбравших в качестве объекта налогообложения доходы
</t>
  </si>
  <si>
    <t xml:space="preserve">Налог, взимаемый с налогоплательщиков, выбравших в качестве объекта налогообложения доходы (за налоговые периоды, истекшие до 1 января 2011 года)
</t>
  </si>
  <si>
    <t xml:space="preserve">Налог, взимаемый с налогоплательщиков, выбравших в качестве объекта налогообложения доходы, уменьшенные на величину расходов
</t>
  </si>
  <si>
    <t xml:space="preserve"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
</t>
  </si>
  <si>
    <t>000 1050100000 0000 000</t>
  </si>
  <si>
    <t>000 1050101001 0000 000</t>
  </si>
  <si>
    <t>000 1050101101 0000 000</t>
  </si>
  <si>
    <t>000 1050101201 0000 000</t>
  </si>
  <si>
    <t>Субсидии бюджетам городских округов на создание дополнительных мест для детей в возрасте 1,5 до 3х лет в образовательных организациях, осуществляющих образовательную деятельность</t>
  </si>
  <si>
    <t xml:space="preserve"> 000 2022523204 0000 150</t>
  </si>
  <si>
    <t xml:space="preserve"> 000 2022523200 0000 150</t>
  </si>
  <si>
    <t>Платежи, уплачиваемые в целях возмещения вреда</t>
  </si>
  <si>
    <t xml:space="preserve"> 000 1161100001 0000 140</t>
  </si>
  <si>
    <t>Субсидии на проведение Всероссийской переписи населения</t>
  </si>
  <si>
    <t xml:space="preserve"> 000 2023546904 0000 150</t>
  </si>
  <si>
    <t>Единая субвенция бюджетам городских округов из бюджета субъекта Российской Федерации</t>
  </si>
  <si>
    <t>Прочие субвенции</t>
  </si>
  <si>
    <t>Прочие субвенции бюджетам городских округов</t>
  </si>
  <si>
    <t xml:space="preserve"> 000 2023690004 0000 150</t>
  </si>
  <si>
    <t xml:space="preserve"> 000 2023690000 0000 150</t>
  </si>
  <si>
    <t xml:space="preserve"> 000 2023999904 0000 150</t>
  </si>
  <si>
    <t xml:space="preserve"> 000 2023999900 0000 150</t>
  </si>
  <si>
    <t xml:space="preserve">  Межбюджетные трансферты, передаваемые бюджетам городских округов на созданиен модельных муниципальных библиотек</t>
  </si>
  <si>
    <t xml:space="preserve">  Межбюджетные трансферты, передаваемые бюджетам  на созданиен модельных муниципальных библиотек</t>
  </si>
  <si>
    <t xml:space="preserve"> 000 2024545404 0000 150</t>
  </si>
  <si>
    <t xml:space="preserve"> 000 2024545400 0000 150</t>
  </si>
  <si>
    <t>000 1050102101 0000 000</t>
  </si>
  <si>
    <t>000 1050102001 0000 000</t>
  </si>
  <si>
    <t xml:space="preserve"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
</t>
  </si>
  <si>
    <t>000 1050102201 0000 000</t>
  </si>
  <si>
    <t>Минимальный налог, зачисляемый в бюджеты субъектов Российской Федерации ( за налоговые периоды, истекшие до 1 января 2011 года)</t>
  </si>
  <si>
    <t>000 1050105001 0000 000</t>
  </si>
  <si>
    <t>ЗАДОЛЖЕННОСТЬ И ПЕРЕРАСЧЕТЫ ПО ОТМЕНЕННЫМ НАЛОГАМ, СБОРАМ И ИНЫМ ОБЯЗАТЕЛЬНЫМ ПЛАТЕЖАМ</t>
  </si>
  <si>
    <t>Налоги на имущество</t>
  </si>
  <si>
    <t>Земельный налог (по обязательствам, возникшим до 1 января 2006 года)</t>
  </si>
  <si>
    <t>Земельный налог (по обязательствам, возникшим до 1 января 2006 года), мобилизуемый на территориях городских округов)</t>
  </si>
  <si>
    <t xml:space="preserve"> 000 1090000000 0000 110</t>
  </si>
  <si>
    <t xml:space="preserve"> 000 1090400000 0000 110</t>
  </si>
  <si>
    <t xml:space="preserve"> 000 1090405000 0000 110</t>
  </si>
  <si>
    <t xml:space="preserve"> 000 1090405204 0000 110</t>
  </si>
  <si>
    <t xml:space="preserve">  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округа</t>
  </si>
  <si>
    <t xml:space="preserve"> Прочее возмещении ущерба, причиненного муниципальному имуществу городского округа</t>
  </si>
  <si>
    <t>Невыясненные поступления</t>
  </si>
  <si>
    <t xml:space="preserve">  Возврат остатков субсидий на реализацию программ современной городской среды из бюджетов городских округов</t>
  </si>
  <si>
    <t xml:space="preserve">Перевыполнение обусловлено ростом ставок </t>
  </si>
  <si>
    <t>Рост поступлений за счет выкупа земельных участков</t>
  </si>
  <si>
    <t>Увеличились поступления за счет разового платежа от ООО "ССК "Газрегион" за восстановительную стоимость природных ресурсов в сумме 15 624,56 тыс.руб.</t>
  </si>
  <si>
    <t>Невыполнение обусловлено снижением кадастровой стоимости земельных участков</t>
  </si>
  <si>
    <t>Перевыполнение за счет оплаты 50 % чистой прибыли МУП "Находка-Водоканал" в декабре 2021 года после утвержденного срока оплаты</t>
  </si>
  <si>
    <t>Неисполнение в связи с возвратом излишне перечисленных средств в размере 1 млн.руб.</t>
  </si>
  <si>
    <t>Сверх установленных бюджетных назначений поступили  доходы  за счет поступления дебиторской задолженности прошлых лет</t>
  </si>
  <si>
    <t>Исполенеие бюджетных назначений согласно фактического использования средств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</si>
</sst>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9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4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9">
    <xf numFmtId="0" fontId="0" fillId="0" borderId="0"/>
    <xf numFmtId="0" fontId="1" fillId="0" borderId="0"/>
    <xf numFmtId="0" fontId="2" fillId="0" borderId="0"/>
    <xf numFmtId="0" fontId="3" fillId="0" borderId="0">
      <alignment horizontal="center" wrapText="1"/>
    </xf>
    <xf numFmtId="0" fontId="4" fillId="0" borderId="1"/>
    <xf numFmtId="0" fontId="4" fillId="0" borderId="0"/>
    <xf numFmtId="0" fontId="5" fillId="0" borderId="0"/>
    <xf numFmtId="0" fontId="3" fillId="0" borderId="0">
      <alignment horizontal="left" wrapText="1"/>
    </xf>
    <xf numFmtId="0" fontId="6" fillId="0" borderId="0"/>
    <xf numFmtId="0" fontId="4" fillId="0" borderId="2"/>
    <xf numFmtId="0" fontId="7" fillId="0" borderId="3">
      <alignment horizontal="center"/>
    </xf>
    <xf numFmtId="0" fontId="5" fillId="0" borderId="4"/>
    <xf numFmtId="0" fontId="7" fillId="0" borderId="0">
      <alignment horizontal="left"/>
    </xf>
    <xf numFmtId="0" fontId="8" fillId="0" borderId="0">
      <alignment horizontal="center" vertical="top"/>
    </xf>
    <xf numFmtId="49" fontId="9" fillId="0" borderId="5">
      <alignment horizontal="right"/>
    </xf>
    <xf numFmtId="49" fontId="5" fillId="0" borderId="6">
      <alignment horizontal="center"/>
    </xf>
    <xf numFmtId="0" fontId="5" fillId="0" borderId="7"/>
    <xf numFmtId="49" fontId="5" fillId="0" borderId="0"/>
    <xf numFmtId="49" fontId="7" fillId="0" borderId="0">
      <alignment horizontal="right"/>
    </xf>
    <xf numFmtId="0" fontId="7" fillId="0" borderId="0"/>
    <xf numFmtId="0" fontId="7" fillId="0" borderId="0">
      <alignment horizontal="center"/>
    </xf>
    <xf numFmtId="0" fontId="7" fillId="0" borderId="5">
      <alignment horizontal="right"/>
    </xf>
    <xf numFmtId="164" fontId="7" fillId="0" borderId="8">
      <alignment horizontal="center"/>
    </xf>
    <xf numFmtId="49" fontId="7" fillId="0" borderId="0"/>
    <xf numFmtId="0" fontId="7" fillId="0" borderId="0">
      <alignment horizontal="right"/>
    </xf>
    <xf numFmtId="0" fontId="7" fillId="0" borderId="9">
      <alignment horizontal="center"/>
    </xf>
    <xf numFmtId="0" fontId="7" fillId="0" borderId="1">
      <alignment wrapText="1"/>
    </xf>
    <xf numFmtId="49" fontId="7" fillId="0" borderId="10">
      <alignment horizontal="center"/>
    </xf>
    <xf numFmtId="0" fontId="7" fillId="0" borderId="11">
      <alignment wrapText="1"/>
    </xf>
    <xf numFmtId="49" fontId="7" fillId="0" borderId="8">
      <alignment horizontal="center"/>
    </xf>
    <xf numFmtId="0" fontId="7" fillId="0" borderId="12">
      <alignment horizontal="left"/>
    </xf>
    <xf numFmtId="49" fontId="7" fillId="0" borderId="12"/>
    <xf numFmtId="0" fontId="7" fillId="0" borderId="8">
      <alignment horizontal="center"/>
    </xf>
    <xf numFmtId="49" fontId="7" fillId="0" borderId="13">
      <alignment horizontal="center"/>
    </xf>
    <xf numFmtId="0" fontId="10" fillId="0" borderId="0"/>
    <xf numFmtId="0" fontId="10" fillId="0" borderId="14"/>
    <xf numFmtId="49" fontId="7" fillId="0" borderId="15">
      <alignment horizontal="center" vertical="center" wrapText="1"/>
    </xf>
    <xf numFmtId="49" fontId="7" fillId="0" borderId="3">
      <alignment horizontal="center" vertical="center" wrapText="1"/>
    </xf>
    <xf numFmtId="0" fontId="7" fillId="0" borderId="16">
      <alignment horizontal="left" wrapText="1"/>
    </xf>
    <xf numFmtId="49" fontId="7" fillId="0" borderId="17">
      <alignment horizontal="center" wrapText="1"/>
    </xf>
    <xf numFmtId="49" fontId="7" fillId="0" borderId="18">
      <alignment horizontal="center"/>
    </xf>
    <xf numFmtId="4" fontId="7" fillId="0" borderId="15">
      <alignment horizontal="right" shrinkToFit="1"/>
    </xf>
    <xf numFmtId="4" fontId="7" fillId="0" borderId="19">
      <alignment horizontal="right" shrinkToFit="1"/>
    </xf>
    <xf numFmtId="0" fontId="7" fillId="0" borderId="20">
      <alignment horizontal="left" wrapText="1"/>
    </xf>
    <xf numFmtId="0" fontId="7" fillId="0" borderId="21">
      <alignment horizontal="left" wrapText="1" indent="1"/>
    </xf>
    <xf numFmtId="49" fontId="7" fillId="0" borderId="22">
      <alignment horizontal="center" wrapText="1"/>
    </xf>
    <xf numFmtId="49" fontId="7" fillId="0" borderId="23">
      <alignment horizontal="center"/>
    </xf>
    <xf numFmtId="49" fontId="7" fillId="0" borderId="24">
      <alignment horizontal="center"/>
    </xf>
    <xf numFmtId="0" fontId="7" fillId="0" borderId="25">
      <alignment horizontal="left" wrapText="1" indent="1"/>
    </xf>
    <xf numFmtId="0" fontId="7" fillId="0" borderId="19">
      <alignment horizontal="left" wrapText="1" indent="2"/>
    </xf>
    <xf numFmtId="49" fontId="7" fillId="0" borderId="26">
      <alignment horizontal="center"/>
    </xf>
    <xf numFmtId="49" fontId="7" fillId="0" borderId="15">
      <alignment horizontal="center"/>
    </xf>
    <xf numFmtId="0" fontId="7" fillId="0" borderId="8">
      <alignment horizontal="left" wrapText="1" indent="2"/>
    </xf>
    <xf numFmtId="0" fontId="7" fillId="0" borderId="14"/>
    <xf numFmtId="0" fontId="7" fillId="2" borderId="14"/>
    <xf numFmtId="0" fontId="7" fillId="2" borderId="0"/>
    <xf numFmtId="0" fontId="7" fillId="0" borderId="0">
      <alignment horizontal="left" wrapText="1"/>
    </xf>
    <xf numFmtId="49" fontId="7" fillId="0" borderId="0">
      <alignment horizontal="center" wrapText="1"/>
    </xf>
    <xf numFmtId="49" fontId="7" fillId="0" borderId="0">
      <alignment horizontal="center"/>
    </xf>
    <xf numFmtId="0" fontId="7" fillId="0" borderId="1">
      <alignment horizontal="left"/>
    </xf>
    <xf numFmtId="49" fontId="7" fillId="0" borderId="1"/>
    <xf numFmtId="0" fontId="7" fillId="0" borderId="1"/>
    <xf numFmtId="0" fontId="5" fillId="0" borderId="1"/>
    <xf numFmtId="0" fontId="7" fillId="0" borderId="27">
      <alignment horizontal="left" wrapText="1"/>
    </xf>
    <xf numFmtId="49" fontId="7" fillId="0" borderId="18">
      <alignment horizontal="center" wrapText="1"/>
    </xf>
    <xf numFmtId="4" fontId="7" fillId="0" borderId="28">
      <alignment horizontal="right" shrinkToFit="1"/>
    </xf>
    <xf numFmtId="4" fontId="7" fillId="0" borderId="29">
      <alignment horizontal="right" shrinkToFit="1"/>
    </xf>
    <xf numFmtId="0" fontId="7" fillId="0" borderId="30">
      <alignment horizontal="left" wrapText="1"/>
    </xf>
    <xf numFmtId="49" fontId="7" fillId="0" borderId="26">
      <alignment horizontal="center" wrapText="1"/>
    </xf>
    <xf numFmtId="49" fontId="7" fillId="0" borderId="19">
      <alignment horizontal="center"/>
    </xf>
    <xf numFmtId="0" fontId="7" fillId="0" borderId="29">
      <alignment horizontal="left" wrapText="1" indent="2"/>
    </xf>
    <xf numFmtId="0" fontId="7" fillId="0" borderId="10">
      <alignment horizontal="left" wrapText="1" indent="2"/>
    </xf>
    <xf numFmtId="0" fontId="7" fillId="0" borderId="11"/>
    <xf numFmtId="0" fontId="7" fillId="0" borderId="31"/>
    <xf numFmtId="0" fontId="2" fillId="0" borderId="32">
      <alignment horizontal="left" wrapText="1"/>
    </xf>
    <xf numFmtId="0" fontId="7" fillId="0" borderId="33">
      <alignment horizontal="center" wrapText="1"/>
    </xf>
    <xf numFmtId="49" fontId="7" fillId="0" borderId="34">
      <alignment horizontal="center" wrapText="1"/>
    </xf>
    <xf numFmtId="4" fontId="7" fillId="0" borderId="18">
      <alignment horizontal="right" shrinkToFit="1"/>
    </xf>
    <xf numFmtId="4" fontId="7" fillId="0" borderId="35">
      <alignment horizontal="right" shrinkToFit="1"/>
    </xf>
    <xf numFmtId="0" fontId="2" fillId="0" borderId="8">
      <alignment horizontal="left" wrapText="1"/>
    </xf>
    <xf numFmtId="0" fontId="5" fillId="0" borderId="14"/>
    <xf numFmtId="0" fontId="7" fillId="0" borderId="0">
      <alignment horizontal="center" wrapText="1"/>
    </xf>
    <xf numFmtId="0" fontId="2" fillId="0" borderId="0">
      <alignment horizontal="center"/>
    </xf>
    <xf numFmtId="0" fontId="2" fillId="0" borderId="1"/>
    <xf numFmtId="49" fontId="7" fillId="0" borderId="1">
      <alignment horizontal="left"/>
    </xf>
    <xf numFmtId="0" fontId="7" fillId="0" borderId="21">
      <alignment horizontal="left" wrapText="1"/>
    </xf>
    <xf numFmtId="0" fontId="7" fillId="0" borderId="25">
      <alignment horizontal="left" wrapText="1"/>
    </xf>
    <xf numFmtId="0" fontId="5" fillId="0" borderId="23"/>
    <xf numFmtId="0" fontId="5" fillId="0" borderId="24"/>
    <xf numFmtId="0" fontId="7" fillId="0" borderId="27">
      <alignment horizontal="left" wrapText="1" indent="1"/>
    </xf>
    <xf numFmtId="49" fontId="7" fillId="0" borderId="36">
      <alignment horizontal="center" wrapText="1"/>
    </xf>
    <xf numFmtId="49" fontId="7" fillId="0" borderId="28">
      <alignment horizontal="center"/>
    </xf>
    <xf numFmtId="0" fontId="7" fillId="0" borderId="30">
      <alignment horizontal="left" wrapText="1" indent="1"/>
    </xf>
    <xf numFmtId="0" fontId="7" fillId="0" borderId="21">
      <alignment horizontal="left" wrapText="1" indent="2"/>
    </xf>
    <xf numFmtId="0" fontId="7" fillId="0" borderId="25">
      <alignment horizontal="left" wrapText="1" indent="2"/>
    </xf>
    <xf numFmtId="0" fontId="7" fillId="0" borderId="37">
      <alignment horizontal="left" wrapText="1" indent="2"/>
    </xf>
    <xf numFmtId="49" fontId="7" fillId="0" borderId="36">
      <alignment horizontal="center" shrinkToFit="1"/>
    </xf>
    <xf numFmtId="49" fontId="7" fillId="0" borderId="28">
      <alignment horizontal="center" shrinkToFit="1"/>
    </xf>
    <xf numFmtId="0" fontId="7" fillId="0" borderId="30">
      <alignment horizontal="left" wrapText="1" indent="2"/>
    </xf>
    <xf numFmtId="0" fontId="5" fillId="0" borderId="12"/>
    <xf numFmtId="0" fontId="2" fillId="0" borderId="38">
      <alignment horizontal="center" vertical="center" textRotation="90" wrapText="1"/>
    </xf>
    <xf numFmtId="0" fontId="7" fillId="0" borderId="15">
      <alignment horizontal="center" vertical="top" wrapText="1"/>
    </xf>
    <xf numFmtId="0" fontId="7" fillId="0" borderId="15">
      <alignment horizontal="center" vertical="top"/>
    </xf>
    <xf numFmtId="49" fontId="7" fillId="0" borderId="15">
      <alignment horizontal="center" vertical="top" wrapText="1"/>
    </xf>
    <xf numFmtId="0" fontId="2" fillId="0" borderId="39"/>
    <xf numFmtId="49" fontId="2" fillId="0" borderId="17">
      <alignment horizontal="center"/>
    </xf>
    <xf numFmtId="0" fontId="10" fillId="0" borderId="7"/>
    <xf numFmtId="49" fontId="11" fillId="0" borderId="40">
      <alignment horizontal="left" vertical="center" wrapText="1"/>
    </xf>
    <xf numFmtId="49" fontId="2" fillId="0" borderId="26">
      <alignment horizontal="center" vertical="center" wrapText="1"/>
    </xf>
    <xf numFmtId="49" fontId="7" fillId="0" borderId="41">
      <alignment horizontal="left" vertical="center" wrapText="1" indent="2"/>
    </xf>
    <xf numFmtId="49" fontId="7" fillId="0" borderId="22">
      <alignment horizontal="center" vertical="center" wrapText="1"/>
    </xf>
    <xf numFmtId="0" fontId="7" fillId="0" borderId="23">
      <alignment shrinkToFit="1"/>
    </xf>
    <xf numFmtId="4" fontId="7" fillId="0" borderId="23">
      <alignment horizontal="right" shrinkToFit="1"/>
    </xf>
    <xf numFmtId="4" fontId="7" fillId="0" borderId="24">
      <alignment horizontal="right" shrinkToFit="1"/>
    </xf>
    <xf numFmtId="49" fontId="7" fillId="0" borderId="37">
      <alignment horizontal="left" vertical="center" wrapText="1" indent="3"/>
    </xf>
    <xf numFmtId="49" fontId="7" fillId="0" borderId="36">
      <alignment horizontal="center" vertical="center" wrapText="1"/>
    </xf>
    <xf numFmtId="49" fontId="7" fillId="0" borderId="40">
      <alignment horizontal="left" vertical="center" wrapText="1" indent="3"/>
    </xf>
    <xf numFmtId="49" fontId="7" fillId="0" borderId="26">
      <alignment horizontal="center" vertical="center" wrapText="1"/>
    </xf>
    <xf numFmtId="49" fontId="7" fillId="0" borderId="42">
      <alignment horizontal="left" vertical="center" wrapText="1" indent="3"/>
    </xf>
    <xf numFmtId="0" fontId="11" fillId="0" borderId="39">
      <alignment horizontal="left" vertical="center" wrapText="1"/>
    </xf>
    <xf numFmtId="49" fontId="7" fillId="0" borderId="43">
      <alignment horizontal="center" vertical="center" wrapText="1"/>
    </xf>
    <xf numFmtId="4" fontId="7" fillId="0" borderId="3">
      <alignment horizontal="right" shrinkToFit="1"/>
    </xf>
    <xf numFmtId="4" fontId="7" fillId="0" borderId="44">
      <alignment horizontal="right" shrinkToFit="1"/>
    </xf>
    <xf numFmtId="0" fontId="2" fillId="0" borderId="12">
      <alignment horizontal="center" vertical="center" textRotation="90" wrapText="1"/>
    </xf>
    <xf numFmtId="49" fontId="7" fillId="0" borderId="12">
      <alignment horizontal="left" vertical="center" wrapText="1" indent="3"/>
    </xf>
    <xf numFmtId="49" fontId="7" fillId="0" borderId="14">
      <alignment horizontal="center" vertical="center" wrapText="1"/>
    </xf>
    <xf numFmtId="4" fontId="7" fillId="0" borderId="14">
      <alignment horizontal="right"/>
    </xf>
    <xf numFmtId="0" fontId="7" fillId="0" borderId="0">
      <alignment vertical="center"/>
    </xf>
    <xf numFmtId="49" fontId="7" fillId="0" borderId="0">
      <alignment horizontal="left" vertical="center" wrapText="1" indent="3"/>
    </xf>
    <xf numFmtId="49" fontId="7" fillId="0" borderId="0">
      <alignment horizontal="center" vertical="center" wrapText="1"/>
    </xf>
    <xf numFmtId="4" fontId="7" fillId="0" borderId="0">
      <alignment horizontal="right" shrinkToFit="1"/>
    </xf>
    <xf numFmtId="0" fontId="2" fillId="0" borderId="1">
      <alignment horizontal="center" vertical="center" textRotation="90" wrapText="1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/>
    </xf>
    <xf numFmtId="49" fontId="2" fillId="0" borderId="17">
      <alignment horizontal="center" vertical="center" wrapText="1"/>
    </xf>
    <xf numFmtId="0" fontId="7" fillId="0" borderId="24">
      <alignment shrinkToFit="1"/>
    </xf>
    <xf numFmtId="0" fontId="2" fillId="0" borderId="12">
      <alignment horizontal="center" vertical="center" textRotation="90"/>
    </xf>
    <xf numFmtId="0" fontId="2" fillId="0" borderId="1">
      <alignment horizontal="center" vertical="center" textRotation="90"/>
    </xf>
    <xf numFmtId="0" fontId="2" fillId="0" borderId="38">
      <alignment horizontal="center" vertical="center" textRotation="90"/>
    </xf>
    <xf numFmtId="49" fontId="11" fillId="0" borderId="39">
      <alignment horizontal="left" vertical="center" wrapText="1"/>
    </xf>
    <xf numFmtId="0" fontId="2" fillId="0" borderId="15">
      <alignment horizontal="center" vertical="center" textRotation="90"/>
    </xf>
    <xf numFmtId="0" fontId="2" fillId="0" borderId="17">
      <alignment horizontal="center" vertical="center"/>
    </xf>
    <xf numFmtId="0" fontId="7" fillId="0" borderId="40">
      <alignment horizontal="left" vertical="center" wrapText="1"/>
    </xf>
    <xf numFmtId="0" fontId="7" fillId="0" borderId="22">
      <alignment horizontal="center" vertical="center"/>
    </xf>
    <xf numFmtId="0" fontId="7" fillId="0" borderId="36">
      <alignment horizontal="center" vertical="center"/>
    </xf>
    <xf numFmtId="0" fontId="7" fillId="0" borderId="26">
      <alignment horizontal="center" vertical="center"/>
    </xf>
    <xf numFmtId="0" fontId="7" fillId="0" borderId="42">
      <alignment horizontal="left" vertical="center" wrapText="1"/>
    </xf>
    <xf numFmtId="0" fontId="2" fillId="0" borderId="26">
      <alignment horizontal="center" vertical="center"/>
    </xf>
    <xf numFmtId="0" fontId="7" fillId="0" borderId="43">
      <alignment horizontal="center" vertical="center"/>
    </xf>
    <xf numFmtId="49" fontId="2" fillId="0" borderId="17">
      <alignment horizontal="center" vertical="center"/>
    </xf>
    <xf numFmtId="49" fontId="7" fillId="0" borderId="40">
      <alignment horizontal="left" vertical="center" wrapText="1"/>
    </xf>
    <xf numFmtId="49" fontId="7" fillId="0" borderId="22">
      <alignment horizontal="center" vertical="center"/>
    </xf>
    <xf numFmtId="49" fontId="7" fillId="0" borderId="36">
      <alignment horizontal="center" vertical="center"/>
    </xf>
    <xf numFmtId="49" fontId="7" fillId="0" borderId="26">
      <alignment horizontal="center" vertical="center"/>
    </xf>
    <xf numFmtId="49" fontId="7" fillId="0" borderId="42">
      <alignment horizontal="left" vertical="center" wrapText="1"/>
    </xf>
    <xf numFmtId="49" fontId="7" fillId="0" borderId="43">
      <alignment horizontal="center" vertical="center"/>
    </xf>
    <xf numFmtId="49" fontId="7" fillId="0" borderId="1">
      <alignment horizontal="center" wrapText="1"/>
    </xf>
    <xf numFmtId="0" fontId="7" fillId="0" borderId="1">
      <alignment horizontal="center"/>
    </xf>
    <xf numFmtId="49" fontId="7" fillId="0" borderId="0">
      <alignment horizontal="left"/>
    </xf>
    <xf numFmtId="0" fontId="7" fillId="0" borderId="12">
      <alignment horizontal="center"/>
    </xf>
    <xf numFmtId="49" fontId="7" fillId="0" borderId="12">
      <alignment horizontal="center"/>
    </xf>
    <xf numFmtId="0" fontId="12" fillId="0" borderId="1">
      <alignment wrapText="1"/>
    </xf>
    <xf numFmtId="0" fontId="13" fillId="0" borderId="1"/>
    <xf numFmtId="0" fontId="12" fillId="0" borderId="15">
      <alignment wrapText="1"/>
    </xf>
    <xf numFmtId="0" fontId="12" fillId="0" borderId="12">
      <alignment wrapText="1"/>
    </xf>
    <xf numFmtId="0" fontId="13" fillId="0" borderId="12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5" fillId="3" borderId="0"/>
    <xf numFmtId="0" fontId="10" fillId="0" borderId="0"/>
    <xf numFmtId="0" fontId="15" fillId="0" borderId="0"/>
    <xf numFmtId="0" fontId="10" fillId="0" borderId="15">
      <alignment wrapText="1"/>
    </xf>
    <xf numFmtId="49" fontId="10" fillId="0" borderId="15">
      <alignment horizontal="center" vertical="center" shrinkToFit="1"/>
    </xf>
    <xf numFmtId="4" fontId="10" fillId="0" borderId="15"/>
    <xf numFmtId="9" fontId="15" fillId="0" borderId="0" applyFont="0" applyFill="0" applyBorder="0" applyAlignment="0" applyProtection="0"/>
  </cellStyleXfs>
  <cellXfs count="22">
    <xf numFmtId="0" fontId="0" fillId="0" borderId="0" xfId="0"/>
    <xf numFmtId="0" fontId="14" fillId="0" borderId="0" xfId="0" applyFont="1"/>
    <xf numFmtId="0" fontId="14" fillId="0" borderId="45" xfId="174" applyFont="1" applyBorder="1" applyAlignment="1">
      <alignment horizontal="center" vertical="center" wrapText="1"/>
    </xf>
    <xf numFmtId="0" fontId="16" fillId="0" borderId="0" xfId="0" applyFont="1"/>
    <xf numFmtId="49" fontId="12" fillId="0" borderId="15" xfId="36" applyNumberFormat="1" applyFont="1" applyProtection="1">
      <alignment horizontal="center" vertical="center" wrapText="1"/>
    </xf>
    <xf numFmtId="49" fontId="12" fillId="0" borderId="3" xfId="37" applyNumberFormat="1" applyFont="1" applyProtection="1">
      <alignment horizontal="center" vertical="center" wrapText="1"/>
    </xf>
    <xf numFmtId="4" fontId="12" fillId="0" borderId="15" xfId="41" applyNumberFormat="1" applyFont="1" applyProtection="1">
      <alignment horizontal="right" shrinkToFit="1"/>
    </xf>
    <xf numFmtId="49" fontId="12" fillId="0" borderId="15" xfId="51" applyNumberFormat="1" applyFont="1" applyProtection="1">
      <alignment horizontal="center"/>
    </xf>
    <xf numFmtId="0" fontId="12" fillId="0" borderId="0" xfId="19" applyNumberFormat="1" applyFont="1" applyProtection="1"/>
    <xf numFmtId="0" fontId="12" fillId="0" borderId="14" xfId="53" applyNumberFormat="1" applyFont="1" applyProtection="1"/>
    <xf numFmtId="0" fontId="12" fillId="2" borderId="0" xfId="55" applyNumberFormat="1" applyFont="1" applyProtection="1"/>
    <xf numFmtId="0" fontId="12" fillId="0" borderId="19" xfId="49" applyNumberFormat="1" applyFont="1" applyAlignment="1" applyProtection="1">
      <alignment horizontal="left" vertical="top" wrapText="1"/>
    </xf>
    <xf numFmtId="0" fontId="17" fillId="0" borderId="16" xfId="38" applyNumberFormat="1" applyFont="1" applyAlignment="1" applyProtection="1">
      <alignment horizontal="left" vertical="top" wrapText="1"/>
    </xf>
    <xf numFmtId="49" fontId="17" fillId="0" borderId="18" xfId="40" applyNumberFormat="1" applyFont="1" applyProtection="1">
      <alignment horizontal="center"/>
    </xf>
    <xf numFmtId="4" fontId="17" fillId="0" borderId="15" xfId="41" applyNumberFormat="1" applyFont="1" applyProtection="1">
      <alignment horizontal="right" shrinkToFit="1"/>
    </xf>
    <xf numFmtId="0" fontId="17" fillId="0" borderId="19" xfId="49" applyNumberFormat="1" applyFont="1" applyAlignment="1" applyProtection="1">
      <alignment horizontal="left" vertical="top" wrapText="1"/>
    </xf>
    <xf numFmtId="49" fontId="17" fillId="0" borderId="15" xfId="51" applyNumberFormat="1" applyFont="1" applyProtection="1">
      <alignment horizontal="center"/>
    </xf>
    <xf numFmtId="0" fontId="12" fillId="0" borderId="19" xfId="49" applyNumberFormat="1" applyFont="1" applyProtection="1">
      <alignment horizontal="left" wrapText="1" indent="2"/>
    </xf>
    <xf numFmtId="0" fontId="12" fillId="0" borderId="19" xfId="49" applyNumberFormat="1" applyFont="1" applyAlignment="1" applyProtection="1">
      <alignment horizontal="left" vertical="top" wrapText="1" indent="2"/>
    </xf>
    <xf numFmtId="4" fontId="18" fillId="0" borderId="15" xfId="41" applyNumberFormat="1" applyFont="1" applyProtection="1">
      <alignment horizontal="right" shrinkToFit="1"/>
    </xf>
    <xf numFmtId="49" fontId="12" fillId="0" borderId="15" xfId="36" applyNumberFormat="1" applyFont="1" applyProtection="1">
      <alignment horizontal="center" vertical="center" wrapText="1"/>
    </xf>
    <xf numFmtId="49" fontId="12" fillId="0" borderId="15" xfId="36" applyFont="1">
      <alignment horizontal="center" vertical="center" wrapText="1"/>
    </xf>
  </cellXfs>
  <cellStyles count="179">
    <cellStyle name="br" xfId="169"/>
    <cellStyle name="col" xfId="168"/>
    <cellStyle name="style0" xfId="170"/>
    <cellStyle name="td" xfId="171"/>
    <cellStyle name="tr" xfId="167"/>
    <cellStyle name="xl100" xfId="61"/>
    <cellStyle name="xl101" xfId="62"/>
    <cellStyle name="xl102" xfId="83"/>
    <cellStyle name="xl103" xfId="89"/>
    <cellStyle name="xl104" xfId="85"/>
    <cellStyle name="xl105" xfId="93"/>
    <cellStyle name="xl106" xfId="95"/>
    <cellStyle name="xl107" xfId="99"/>
    <cellStyle name="xl108" xfId="81"/>
    <cellStyle name="xl109" xfId="84"/>
    <cellStyle name="xl110" xfId="90"/>
    <cellStyle name="xl111" xfId="96"/>
    <cellStyle name="xl112" xfId="82"/>
    <cellStyle name="xl113" xfId="91"/>
    <cellStyle name="xl114" xfId="97"/>
    <cellStyle name="xl115" xfId="92"/>
    <cellStyle name="xl116" xfId="86"/>
    <cellStyle name="xl117" xfId="94"/>
    <cellStyle name="xl118" xfId="98"/>
    <cellStyle name="xl119" xfId="87"/>
    <cellStyle name="xl120" xfId="88"/>
    <cellStyle name="xl121" xfId="100"/>
    <cellStyle name="xl122" xfId="123"/>
    <cellStyle name="xl123" xfId="127"/>
    <cellStyle name="xl124" xfId="131"/>
    <cellStyle name="xl125" xfId="137"/>
    <cellStyle name="xl126" xfId="138"/>
    <cellStyle name="xl127" xfId="139"/>
    <cellStyle name="xl128" xfId="141"/>
    <cellStyle name="xl129" xfId="162"/>
    <cellStyle name="xl130" xfId="165"/>
    <cellStyle name="xl131" xfId="101"/>
    <cellStyle name="xl132" xfId="104"/>
    <cellStyle name="xl133" xfId="107"/>
    <cellStyle name="xl134" xfId="109"/>
    <cellStyle name="xl135" xfId="114"/>
    <cellStyle name="xl136" xfId="116"/>
    <cellStyle name="xl137" xfId="118"/>
    <cellStyle name="xl138" xfId="119"/>
    <cellStyle name="xl139" xfId="124"/>
    <cellStyle name="xl140" xfId="128"/>
    <cellStyle name="xl141" xfId="132"/>
    <cellStyle name="xl142" xfId="140"/>
    <cellStyle name="xl143" xfId="143"/>
    <cellStyle name="xl144" xfId="147"/>
    <cellStyle name="xl145" xfId="151"/>
    <cellStyle name="xl146" xfId="155"/>
    <cellStyle name="xl147" xfId="105"/>
    <cellStyle name="xl148" xfId="108"/>
    <cellStyle name="xl149" xfId="110"/>
    <cellStyle name="xl150" xfId="115"/>
    <cellStyle name="xl151" xfId="117"/>
    <cellStyle name="xl152" xfId="120"/>
    <cellStyle name="xl153" xfId="125"/>
    <cellStyle name="xl154" xfId="129"/>
    <cellStyle name="xl155" xfId="133"/>
    <cellStyle name="xl156" xfId="135"/>
    <cellStyle name="xl157" xfId="142"/>
    <cellStyle name="xl158" xfId="144"/>
    <cellStyle name="xl159" xfId="145"/>
    <cellStyle name="xl160" xfId="146"/>
    <cellStyle name="xl161" xfId="148"/>
    <cellStyle name="xl162" xfId="149"/>
    <cellStyle name="xl163" xfId="150"/>
    <cellStyle name="xl164" xfId="152"/>
    <cellStyle name="xl165" xfId="153"/>
    <cellStyle name="xl166" xfId="154"/>
    <cellStyle name="xl167" xfId="156"/>
    <cellStyle name="xl168" xfId="103"/>
    <cellStyle name="xl169" xfId="111"/>
    <cellStyle name="xl170" xfId="121"/>
    <cellStyle name="xl171" xfId="126"/>
    <cellStyle name="xl172" xfId="130"/>
    <cellStyle name="xl173" xfId="134"/>
    <cellStyle name="xl174" xfId="157"/>
    <cellStyle name="xl175" xfId="160"/>
    <cellStyle name="xl176" xfId="163"/>
    <cellStyle name="xl177" xfId="166"/>
    <cellStyle name="xl178" xfId="158"/>
    <cellStyle name="xl179" xfId="161"/>
    <cellStyle name="xl180" xfId="159"/>
    <cellStyle name="xl181" xfId="112"/>
    <cellStyle name="xl182" xfId="102"/>
    <cellStyle name="xl183" xfId="113"/>
    <cellStyle name="xl184" xfId="122"/>
    <cellStyle name="xl185" xfId="136"/>
    <cellStyle name="xl186" xfId="164"/>
    <cellStyle name="xl187" xfId="106"/>
    <cellStyle name="xl21" xfId="172"/>
    <cellStyle name="xl22" xfId="2"/>
    <cellStyle name="xl23" xfId="8"/>
    <cellStyle name="xl24" xfId="12"/>
    <cellStyle name="xl25" xfId="19"/>
    <cellStyle name="xl26" xfId="34"/>
    <cellStyle name="xl27" xfId="6"/>
    <cellStyle name="xl28" xfId="36"/>
    <cellStyle name="xl29" xfId="38"/>
    <cellStyle name="xl29 2" xfId="175"/>
    <cellStyle name="xl30" xfId="44"/>
    <cellStyle name="xl31" xfId="49"/>
    <cellStyle name="xl32" xfId="173"/>
    <cellStyle name="xl33" xfId="13"/>
    <cellStyle name="xl34" xfId="30"/>
    <cellStyle name="xl35" xfId="39"/>
    <cellStyle name="xl36" xfId="45"/>
    <cellStyle name="xl36 2" xfId="176"/>
    <cellStyle name="xl37" xfId="50"/>
    <cellStyle name="xl38" xfId="53"/>
    <cellStyle name="xl38 2" xfId="177"/>
    <cellStyle name="xl39" xfId="31"/>
    <cellStyle name="xl40" xfId="23"/>
    <cellStyle name="xl41" xfId="40"/>
    <cellStyle name="xl42" xfId="46"/>
    <cellStyle name="xl43" xfId="51"/>
    <cellStyle name="xl44" xfId="37"/>
    <cellStyle name="xl45" xfId="41"/>
    <cellStyle name="xl46" xfId="55"/>
    <cellStyle name="xl47" xfId="3"/>
    <cellStyle name="xl48" xfId="20"/>
    <cellStyle name="xl49" xfId="26"/>
    <cellStyle name="xl50" xfId="28"/>
    <cellStyle name="xl51" xfId="9"/>
    <cellStyle name="xl52" xfId="14"/>
    <cellStyle name="xl53" xfId="21"/>
    <cellStyle name="xl54" xfId="4"/>
    <cellStyle name="xl55" xfId="35"/>
    <cellStyle name="xl56" xfId="10"/>
    <cellStyle name="xl57" xfId="15"/>
    <cellStyle name="xl58" xfId="22"/>
    <cellStyle name="xl59" xfId="25"/>
    <cellStyle name="xl60" xfId="27"/>
    <cellStyle name="xl61" xfId="29"/>
    <cellStyle name="xl62" xfId="32"/>
    <cellStyle name="xl63" xfId="33"/>
    <cellStyle name="xl64" xfId="5"/>
    <cellStyle name="xl65" xfId="11"/>
    <cellStyle name="xl66" xfId="16"/>
    <cellStyle name="xl67" xfId="42"/>
    <cellStyle name="xl68" xfId="47"/>
    <cellStyle name="xl69" xfId="43"/>
    <cellStyle name="xl70" xfId="48"/>
    <cellStyle name="xl71" xfId="52"/>
    <cellStyle name="xl72" xfId="54"/>
    <cellStyle name="xl73" xfId="7"/>
    <cellStyle name="xl74" xfId="17"/>
    <cellStyle name="xl75" xfId="24"/>
    <cellStyle name="xl76" xfId="18"/>
    <cellStyle name="xl77" xfId="56"/>
    <cellStyle name="xl78" xfId="59"/>
    <cellStyle name="xl79" xfId="63"/>
    <cellStyle name="xl80" xfId="72"/>
    <cellStyle name="xl81" xfId="74"/>
    <cellStyle name="xl82" xfId="70"/>
    <cellStyle name="xl83" xfId="57"/>
    <cellStyle name="xl84" xfId="68"/>
    <cellStyle name="xl85" xfId="73"/>
    <cellStyle name="xl86" xfId="75"/>
    <cellStyle name="xl87" xfId="80"/>
    <cellStyle name="xl88" xfId="58"/>
    <cellStyle name="xl89" xfId="64"/>
    <cellStyle name="xl90" xfId="76"/>
    <cellStyle name="xl91" xfId="60"/>
    <cellStyle name="xl92" xfId="65"/>
    <cellStyle name="xl93" xfId="77"/>
    <cellStyle name="xl94" xfId="66"/>
    <cellStyle name="xl95" xfId="69"/>
    <cellStyle name="xl96" xfId="78"/>
    <cellStyle name="xl97" xfId="67"/>
    <cellStyle name="xl98" xfId="79"/>
    <cellStyle name="xl99" xfId="71"/>
    <cellStyle name="Обычный" xfId="0" builtinId="0"/>
    <cellStyle name="Обычный 2" xfId="1"/>
    <cellStyle name="Обычный 3" xfId="174"/>
    <cellStyle name="Процентный 2" xfId="17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0"/>
  <sheetViews>
    <sheetView tabSelected="1" workbookViewId="0">
      <selection activeCell="H9" sqref="H9"/>
    </sheetView>
  </sheetViews>
  <sheetFormatPr defaultColWidth="8.85546875" defaultRowHeight="15" x14ac:dyDescent="0.25"/>
  <cols>
    <col min="1" max="1" width="46.140625" style="1" customWidth="1"/>
    <col min="2" max="2" width="26.140625" style="1" customWidth="1"/>
    <col min="3" max="3" width="19.7109375" style="1" customWidth="1"/>
    <col min="4" max="4" width="19.85546875" style="1" customWidth="1"/>
    <col min="5" max="5" width="15.7109375" style="1" customWidth="1"/>
    <col min="6" max="6" width="13.42578125" style="1" customWidth="1"/>
    <col min="7" max="7" width="15.140625" style="1" customWidth="1"/>
    <col min="8" max="8" width="37.7109375" style="1" customWidth="1"/>
    <col min="9" max="16384" width="8.85546875" style="1"/>
  </cols>
  <sheetData>
    <row r="1" spans="1:8" x14ac:dyDescent="0.25">
      <c r="B1" s="3" t="s">
        <v>403</v>
      </c>
      <c r="C1" s="3"/>
      <c r="D1" s="3"/>
    </row>
    <row r="2" spans="1:8" x14ac:dyDescent="0.25">
      <c r="A2" s="20" t="s">
        <v>0</v>
      </c>
      <c r="B2" s="20" t="s">
        <v>1</v>
      </c>
      <c r="C2" s="21"/>
      <c r="D2" s="21"/>
      <c r="E2" s="21"/>
      <c r="F2" s="21"/>
      <c r="G2" s="21"/>
      <c r="H2" s="21"/>
    </row>
    <row r="3" spans="1:8" ht="90" x14ac:dyDescent="0.25">
      <c r="A3" s="21"/>
      <c r="B3" s="21"/>
      <c r="C3" s="2" t="s">
        <v>404</v>
      </c>
      <c r="D3" s="2" t="s">
        <v>405</v>
      </c>
      <c r="E3" s="2" t="s">
        <v>380</v>
      </c>
      <c r="F3" s="2" t="s">
        <v>381</v>
      </c>
      <c r="G3" s="2" t="s">
        <v>382</v>
      </c>
      <c r="H3" s="2" t="s">
        <v>383</v>
      </c>
    </row>
    <row r="4" spans="1:8" ht="15.75" thickBot="1" x14ac:dyDescent="0.3">
      <c r="A4" s="4" t="s">
        <v>2</v>
      </c>
      <c r="B4" s="4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</row>
    <row r="5" spans="1:8" x14ac:dyDescent="0.25">
      <c r="A5" s="12" t="s">
        <v>10</v>
      </c>
      <c r="B5" s="13" t="s">
        <v>11</v>
      </c>
      <c r="C5" s="14">
        <f>C6+C157</f>
        <v>3820221812.6999998</v>
      </c>
      <c r="D5" s="14">
        <f>D6+D157</f>
        <v>4449013543.1800003</v>
      </c>
      <c r="E5" s="14">
        <f>E6+E157+E215</f>
        <v>4512060991.460001</v>
      </c>
      <c r="F5" s="14">
        <f>E5/C5*100</f>
        <v>118.10992169250594</v>
      </c>
      <c r="G5" s="14">
        <f>E5/D5*100</f>
        <v>101.41711072956043</v>
      </c>
      <c r="H5" s="14" t="s">
        <v>12</v>
      </c>
    </row>
    <row r="6" spans="1:8" ht="28.5" x14ac:dyDescent="0.25">
      <c r="A6" s="15" t="s">
        <v>13</v>
      </c>
      <c r="B6" s="16" t="s">
        <v>14</v>
      </c>
      <c r="C6" s="14">
        <f>C7+C14+C24+C40+C48+C59+C82+C90+C97+C111+C153</f>
        <v>2042121000</v>
      </c>
      <c r="D6" s="14">
        <f>D7+D14+D24+D40+D48+D59+D82+D90+D97+D111+D153</f>
        <v>2237301000</v>
      </c>
      <c r="E6" s="14">
        <f>E7+E14+E24+E40+E48+E55+E59+E82+E90+E97+E111+E153</f>
        <v>2379841759.3500009</v>
      </c>
      <c r="F6" s="14">
        <f t="shared" ref="F6:F82" si="0">E6/C6*100</f>
        <v>116.53774479328114</v>
      </c>
      <c r="G6" s="14">
        <f t="shared" ref="G6:G82" si="1">E6/D6*100</f>
        <v>106.37110336740567</v>
      </c>
      <c r="H6" s="14" t="s">
        <v>12</v>
      </c>
    </row>
    <row r="7" spans="1:8" x14ac:dyDescent="0.25">
      <c r="A7" s="11" t="s">
        <v>15</v>
      </c>
      <c r="B7" s="7" t="s">
        <v>16</v>
      </c>
      <c r="C7" s="6">
        <f>C8</f>
        <v>1242309000</v>
      </c>
      <c r="D7" s="6">
        <f t="shared" ref="D7:E7" si="2">D8</f>
        <v>1363120945.3</v>
      </c>
      <c r="E7" s="6">
        <f t="shared" si="2"/>
        <v>1451323850.0900002</v>
      </c>
      <c r="F7" s="6">
        <f t="shared" si="0"/>
        <v>116.82470706482849</v>
      </c>
      <c r="G7" s="6">
        <f t="shared" si="1"/>
        <v>106.47065875512523</v>
      </c>
      <c r="H7" s="6" t="s">
        <v>12</v>
      </c>
    </row>
    <row r="8" spans="1:8" ht="64.5" customHeight="1" x14ac:dyDescent="0.25">
      <c r="A8" s="11" t="s">
        <v>17</v>
      </c>
      <c r="B8" s="7" t="s">
        <v>18</v>
      </c>
      <c r="C8" s="6">
        <f>C9+C10+C11+C12+C13</f>
        <v>1242309000</v>
      </c>
      <c r="D8" s="6">
        <f t="shared" ref="D8:E8" si="3">D9+D10+D11+D12+D13</f>
        <v>1363120945.3</v>
      </c>
      <c r="E8" s="6">
        <f t="shared" si="3"/>
        <v>1451323850.0900002</v>
      </c>
      <c r="F8" s="6">
        <f t="shared" si="0"/>
        <v>116.82470706482849</v>
      </c>
      <c r="G8" s="6">
        <f t="shared" si="1"/>
        <v>106.47065875512523</v>
      </c>
      <c r="H8" s="2" t="s">
        <v>388</v>
      </c>
    </row>
    <row r="9" spans="1:8" ht="90" x14ac:dyDescent="0.25">
      <c r="A9" s="11" t="s">
        <v>19</v>
      </c>
      <c r="B9" s="7" t="s">
        <v>20</v>
      </c>
      <c r="C9" s="6">
        <v>1224109000</v>
      </c>
      <c r="D9" s="6">
        <v>1202870945.3</v>
      </c>
      <c r="E9" s="6">
        <v>1211495125.1099999</v>
      </c>
      <c r="F9" s="6">
        <f t="shared" si="0"/>
        <v>98.96954643009731</v>
      </c>
      <c r="G9" s="6">
        <f t="shared" si="1"/>
        <v>100.7169663415429</v>
      </c>
      <c r="H9" s="2"/>
    </row>
    <row r="10" spans="1:8" ht="135" x14ac:dyDescent="0.25">
      <c r="A10" s="11" t="s">
        <v>21</v>
      </c>
      <c r="B10" s="7" t="s">
        <v>22</v>
      </c>
      <c r="C10" s="6">
        <v>3500000</v>
      </c>
      <c r="D10" s="6">
        <v>5600000</v>
      </c>
      <c r="E10" s="6">
        <v>5578283.4100000001</v>
      </c>
      <c r="F10" s="6">
        <f t="shared" si="0"/>
        <v>159.379526</v>
      </c>
      <c r="G10" s="6">
        <f t="shared" si="1"/>
        <v>99.612203750000006</v>
      </c>
      <c r="H10" s="2"/>
    </row>
    <row r="11" spans="1:8" ht="60" x14ac:dyDescent="0.25">
      <c r="A11" s="11" t="s">
        <v>23</v>
      </c>
      <c r="B11" s="7" t="s">
        <v>24</v>
      </c>
      <c r="C11" s="6">
        <v>13200000</v>
      </c>
      <c r="D11" s="6">
        <v>17250000</v>
      </c>
      <c r="E11" s="6">
        <v>17432465.710000001</v>
      </c>
      <c r="F11" s="6">
        <f t="shared" si="0"/>
        <v>132.06413416666666</v>
      </c>
      <c r="G11" s="6">
        <f t="shared" si="1"/>
        <v>101.05777223188406</v>
      </c>
      <c r="H11" s="2"/>
    </row>
    <row r="12" spans="1:8" ht="111" customHeight="1" x14ac:dyDescent="0.25">
      <c r="A12" s="11" t="s">
        <v>25</v>
      </c>
      <c r="B12" s="7" t="s">
        <v>26</v>
      </c>
      <c r="C12" s="6">
        <v>1500000</v>
      </c>
      <c r="D12" s="6">
        <v>2000000</v>
      </c>
      <c r="E12" s="6">
        <v>2077513.7</v>
      </c>
      <c r="F12" s="6">
        <f t="shared" si="0"/>
        <v>138.50091333333333</v>
      </c>
      <c r="G12" s="6">
        <f t="shared" si="1"/>
        <v>103.87568499999999</v>
      </c>
      <c r="H12" s="2"/>
    </row>
    <row r="13" spans="1:8" ht="125.25" customHeight="1" x14ac:dyDescent="0.25">
      <c r="A13" s="18" t="s">
        <v>406</v>
      </c>
      <c r="B13" s="7" t="s">
        <v>407</v>
      </c>
      <c r="C13" s="6">
        <v>0</v>
      </c>
      <c r="D13" s="6">
        <v>135400000</v>
      </c>
      <c r="E13" s="6">
        <v>214740462.16</v>
      </c>
      <c r="F13" s="6">
        <v>0</v>
      </c>
      <c r="G13" s="6">
        <f t="shared" si="1"/>
        <v>158.5970916986706</v>
      </c>
      <c r="H13" s="2"/>
    </row>
    <row r="14" spans="1:8" ht="45" x14ac:dyDescent="0.25">
      <c r="A14" s="11" t="s">
        <v>27</v>
      </c>
      <c r="B14" s="7" t="s">
        <v>28</v>
      </c>
      <c r="C14" s="6">
        <f>C15</f>
        <v>26053000</v>
      </c>
      <c r="D14" s="6">
        <f t="shared" ref="D14:E14" si="4">D15</f>
        <v>30053000</v>
      </c>
      <c r="E14" s="6">
        <f t="shared" si="4"/>
        <v>31634197.139999997</v>
      </c>
      <c r="F14" s="6">
        <f t="shared" si="0"/>
        <v>121.42247395693393</v>
      </c>
      <c r="G14" s="6">
        <f t="shared" si="1"/>
        <v>105.26136206036003</v>
      </c>
      <c r="H14" s="2" t="s">
        <v>453</v>
      </c>
    </row>
    <row r="15" spans="1:8" ht="45" x14ac:dyDescent="0.25">
      <c r="A15" s="11" t="s">
        <v>29</v>
      </c>
      <c r="B15" s="7" t="s">
        <v>30</v>
      </c>
      <c r="C15" s="6">
        <f>C16+C18+C20</f>
        <v>26053000</v>
      </c>
      <c r="D15" s="6">
        <f t="shared" ref="D15" si="5">D16+D18+D20</f>
        <v>30053000</v>
      </c>
      <c r="E15" s="6">
        <f>E16+E18+E20+E22</f>
        <v>31634197.139999997</v>
      </c>
      <c r="F15" s="6">
        <f t="shared" si="0"/>
        <v>121.42247395693393</v>
      </c>
      <c r="G15" s="6">
        <f t="shared" si="1"/>
        <v>105.26136206036003</v>
      </c>
      <c r="H15" s="2"/>
    </row>
    <row r="16" spans="1:8" ht="90" x14ac:dyDescent="0.25">
      <c r="A16" s="11" t="s">
        <v>31</v>
      </c>
      <c r="B16" s="7" t="s">
        <v>32</v>
      </c>
      <c r="C16" s="6">
        <f>C17</f>
        <v>12300000</v>
      </c>
      <c r="D16" s="6">
        <f t="shared" ref="D16:E16" si="6">D17</f>
        <v>13500000</v>
      </c>
      <c r="E16" s="6">
        <f t="shared" si="6"/>
        <v>14604230.41</v>
      </c>
      <c r="F16" s="6">
        <f t="shared" si="0"/>
        <v>118.7335805691057</v>
      </c>
      <c r="G16" s="6">
        <f t="shared" si="1"/>
        <v>108.17948451851851</v>
      </c>
      <c r="H16" s="2"/>
    </row>
    <row r="17" spans="1:8" ht="150" x14ac:dyDescent="0.25">
      <c r="A17" s="11" t="s">
        <v>33</v>
      </c>
      <c r="B17" s="7" t="s">
        <v>34</v>
      </c>
      <c r="C17" s="6">
        <v>12300000</v>
      </c>
      <c r="D17" s="6">
        <v>13500000</v>
      </c>
      <c r="E17" s="6">
        <v>14604230.41</v>
      </c>
      <c r="F17" s="6">
        <f t="shared" si="0"/>
        <v>118.7335805691057</v>
      </c>
      <c r="G17" s="6">
        <f t="shared" si="1"/>
        <v>108.17948451851851</v>
      </c>
      <c r="H17" s="2"/>
    </row>
    <row r="18" spans="1:8" ht="105" x14ac:dyDescent="0.25">
      <c r="A18" s="11" t="s">
        <v>35</v>
      </c>
      <c r="B18" s="7" t="s">
        <v>36</v>
      </c>
      <c r="C18" s="6">
        <f>C19</f>
        <v>80000</v>
      </c>
      <c r="D18" s="6">
        <f t="shared" ref="D18:E18" si="7">D19</f>
        <v>90000</v>
      </c>
      <c r="E18" s="6">
        <f t="shared" si="7"/>
        <v>102707.66</v>
      </c>
      <c r="F18" s="6">
        <f t="shared" si="0"/>
        <v>128.38457500000001</v>
      </c>
      <c r="G18" s="6">
        <f t="shared" si="1"/>
        <v>114.11962222222223</v>
      </c>
      <c r="H18" s="2"/>
    </row>
    <row r="19" spans="1:8" ht="165" x14ac:dyDescent="0.25">
      <c r="A19" s="11" t="s">
        <v>37</v>
      </c>
      <c r="B19" s="7" t="s">
        <v>38</v>
      </c>
      <c r="C19" s="6">
        <v>80000</v>
      </c>
      <c r="D19" s="6">
        <v>90000</v>
      </c>
      <c r="E19" s="6">
        <v>102707.66</v>
      </c>
      <c r="F19" s="6">
        <f t="shared" si="0"/>
        <v>128.38457500000001</v>
      </c>
      <c r="G19" s="6">
        <f t="shared" si="1"/>
        <v>114.11962222222223</v>
      </c>
      <c r="H19" s="2"/>
    </row>
    <row r="20" spans="1:8" ht="90" x14ac:dyDescent="0.25">
      <c r="A20" s="11" t="s">
        <v>39</v>
      </c>
      <c r="B20" s="7" t="s">
        <v>40</v>
      </c>
      <c r="C20" s="6">
        <f>C21</f>
        <v>13673000</v>
      </c>
      <c r="D20" s="6">
        <f t="shared" ref="D20:E20" si="8">D21</f>
        <v>16463000</v>
      </c>
      <c r="E20" s="6">
        <f t="shared" si="8"/>
        <v>19417655.260000002</v>
      </c>
      <c r="F20" s="6">
        <f t="shared" si="0"/>
        <v>142.01459270094347</v>
      </c>
      <c r="G20" s="6">
        <f t="shared" si="1"/>
        <v>117.94724691732978</v>
      </c>
      <c r="H20" s="2"/>
    </row>
    <row r="21" spans="1:8" ht="128.44999999999999" customHeight="1" x14ac:dyDescent="0.25">
      <c r="A21" s="11" t="s">
        <v>41</v>
      </c>
      <c r="B21" s="7" t="s">
        <v>42</v>
      </c>
      <c r="C21" s="6">
        <v>13673000</v>
      </c>
      <c r="D21" s="6">
        <v>16463000</v>
      </c>
      <c r="E21" s="6">
        <v>19417655.260000002</v>
      </c>
      <c r="F21" s="6">
        <f t="shared" si="0"/>
        <v>142.01459270094347</v>
      </c>
      <c r="G21" s="6">
        <f t="shared" si="1"/>
        <v>117.94724691732978</v>
      </c>
      <c r="H21" s="2"/>
    </row>
    <row r="22" spans="1:8" ht="90" x14ac:dyDescent="0.25">
      <c r="A22" s="11" t="s">
        <v>43</v>
      </c>
      <c r="B22" s="7" t="s">
        <v>44</v>
      </c>
      <c r="C22" s="6" t="s">
        <v>12</v>
      </c>
      <c r="D22" s="6" t="s">
        <v>12</v>
      </c>
      <c r="E22" s="6">
        <f>E23</f>
        <v>-2490396.19</v>
      </c>
      <c r="F22" s="6" t="s">
        <v>12</v>
      </c>
      <c r="G22" s="6" t="s">
        <v>12</v>
      </c>
      <c r="H22" s="2"/>
    </row>
    <row r="23" spans="1:8" ht="150" x14ac:dyDescent="0.25">
      <c r="A23" s="11" t="s">
        <v>45</v>
      </c>
      <c r="B23" s="7" t="s">
        <v>46</v>
      </c>
      <c r="C23" s="6" t="s">
        <v>12</v>
      </c>
      <c r="D23" s="6" t="s">
        <v>12</v>
      </c>
      <c r="E23" s="6">
        <v>-2490396.19</v>
      </c>
      <c r="F23" s="6" t="s">
        <v>12</v>
      </c>
      <c r="G23" s="6" t="s">
        <v>12</v>
      </c>
      <c r="H23" s="2"/>
    </row>
    <row r="24" spans="1:8" x14ac:dyDescent="0.25">
      <c r="A24" s="11" t="s">
        <v>47</v>
      </c>
      <c r="B24" s="7" t="s">
        <v>48</v>
      </c>
      <c r="C24" s="19">
        <f>C25+C33+C36+C38</f>
        <v>48405000</v>
      </c>
      <c r="D24" s="19">
        <f>D25+D33+D36+D38</f>
        <v>106162000</v>
      </c>
      <c r="E24" s="19">
        <f>E25+E33+E36+E38</f>
        <v>120843115.63</v>
      </c>
      <c r="F24" s="6">
        <f t="shared" si="0"/>
        <v>249.6500684433426</v>
      </c>
      <c r="G24" s="6">
        <f>E24/D24*100</f>
        <v>113.82897423748611</v>
      </c>
      <c r="H24" s="2"/>
    </row>
    <row r="25" spans="1:8" ht="44.25" customHeight="1" x14ac:dyDescent="0.25">
      <c r="A25" s="17" t="s">
        <v>408</v>
      </c>
      <c r="B25" s="7" t="s">
        <v>413</v>
      </c>
      <c r="C25" s="6">
        <f>C26</f>
        <v>12200000</v>
      </c>
      <c r="D25" s="6">
        <f>D26</f>
        <v>15000000</v>
      </c>
      <c r="E25" s="19">
        <f>E26+E29</f>
        <v>15508704.100000001</v>
      </c>
      <c r="F25" s="6">
        <f t="shared" si="0"/>
        <v>127.12052540983608</v>
      </c>
      <c r="G25" s="6">
        <f t="shared" ref="G25:G27" si="9">E25/D25*100</f>
        <v>103.39136066666667</v>
      </c>
      <c r="H25" s="2" t="s">
        <v>396</v>
      </c>
    </row>
    <row r="26" spans="1:8" ht="60" x14ac:dyDescent="0.25">
      <c r="A26" s="17" t="s">
        <v>409</v>
      </c>
      <c r="B26" s="7" t="s">
        <v>414</v>
      </c>
      <c r="C26" s="6">
        <f>C27</f>
        <v>12200000</v>
      </c>
      <c r="D26" s="6">
        <f t="shared" ref="D26" si="10">D27</f>
        <v>15000000</v>
      </c>
      <c r="E26" s="6">
        <f>E27+E28</f>
        <v>10667888.85</v>
      </c>
      <c r="F26" s="6">
        <f t="shared" si="0"/>
        <v>87.441711885245894</v>
      </c>
      <c r="G26" s="6">
        <f t="shared" si="9"/>
        <v>71.119259</v>
      </c>
      <c r="H26" s="2"/>
    </row>
    <row r="27" spans="1:8" ht="60" x14ac:dyDescent="0.25">
      <c r="A27" s="17" t="s">
        <v>409</v>
      </c>
      <c r="B27" s="7" t="s">
        <v>415</v>
      </c>
      <c r="C27" s="6">
        <v>12200000</v>
      </c>
      <c r="D27" s="6">
        <v>15000000</v>
      </c>
      <c r="E27" s="6">
        <v>10667882.25</v>
      </c>
      <c r="F27" s="6">
        <f t="shared" si="0"/>
        <v>87.441657786885244</v>
      </c>
      <c r="G27" s="6">
        <f t="shared" si="9"/>
        <v>71.119214999999997</v>
      </c>
      <c r="H27" s="2"/>
    </row>
    <row r="28" spans="1:8" ht="75" x14ac:dyDescent="0.25">
      <c r="A28" s="17" t="s">
        <v>410</v>
      </c>
      <c r="B28" s="7" t="s">
        <v>416</v>
      </c>
      <c r="C28" s="6">
        <v>0</v>
      </c>
      <c r="D28" s="6">
        <v>0</v>
      </c>
      <c r="E28" s="6">
        <v>6.6</v>
      </c>
      <c r="F28" s="6"/>
      <c r="G28" s="6"/>
      <c r="H28" s="2"/>
    </row>
    <row r="29" spans="1:8" ht="75" x14ac:dyDescent="0.25">
      <c r="A29" s="17" t="s">
        <v>411</v>
      </c>
      <c r="B29" s="7" t="s">
        <v>436</v>
      </c>
      <c r="C29" s="6">
        <v>0</v>
      </c>
      <c r="D29" s="6">
        <v>0</v>
      </c>
      <c r="E29" s="6">
        <f>E30+E31+E32</f>
        <v>4840815.2500000009</v>
      </c>
      <c r="F29" s="6"/>
      <c r="G29" s="6"/>
      <c r="H29" s="2"/>
    </row>
    <row r="30" spans="1:8" ht="105" x14ac:dyDescent="0.25">
      <c r="A30" s="17" t="s">
        <v>412</v>
      </c>
      <c r="B30" s="7" t="s">
        <v>435</v>
      </c>
      <c r="C30" s="6">
        <v>0</v>
      </c>
      <c r="D30" s="6">
        <v>0</v>
      </c>
      <c r="E30" s="6">
        <v>4840267.3600000003</v>
      </c>
      <c r="F30" s="6"/>
      <c r="G30" s="6"/>
      <c r="H30" s="2"/>
    </row>
    <row r="31" spans="1:8" ht="90" x14ac:dyDescent="0.25">
      <c r="A31" s="17" t="s">
        <v>437</v>
      </c>
      <c r="B31" s="7" t="s">
        <v>438</v>
      </c>
      <c r="C31" s="6">
        <v>0</v>
      </c>
      <c r="D31" s="6">
        <v>0</v>
      </c>
      <c r="E31" s="6">
        <v>-564.1</v>
      </c>
      <c r="F31" s="6"/>
      <c r="G31" s="6"/>
      <c r="H31" s="2"/>
    </row>
    <row r="32" spans="1:8" ht="60" x14ac:dyDescent="0.25">
      <c r="A32" s="17" t="s">
        <v>439</v>
      </c>
      <c r="B32" s="7" t="s">
        <v>440</v>
      </c>
      <c r="C32" s="6"/>
      <c r="D32" s="6"/>
      <c r="E32" s="6">
        <v>1111.99</v>
      </c>
      <c r="F32" s="6"/>
      <c r="G32" s="6"/>
      <c r="H32" s="2"/>
    </row>
    <row r="33" spans="1:8" ht="42" customHeight="1" x14ac:dyDescent="0.25">
      <c r="A33" s="11" t="s">
        <v>49</v>
      </c>
      <c r="B33" s="7" t="s">
        <v>50</v>
      </c>
      <c r="C33" s="6">
        <f>C34</f>
        <v>18072000</v>
      </c>
      <c r="D33" s="6">
        <f t="shared" ref="D33" si="11">D34</f>
        <v>31248000</v>
      </c>
      <c r="E33" s="19">
        <f>E34+E35</f>
        <v>31591934.539999999</v>
      </c>
      <c r="F33" s="6">
        <f t="shared" si="0"/>
        <v>174.81150143868967</v>
      </c>
      <c r="G33" s="6">
        <f t="shared" si="1"/>
        <v>101.1006609703021</v>
      </c>
      <c r="H33" s="2" t="s">
        <v>396</v>
      </c>
    </row>
    <row r="34" spans="1:8" ht="30" x14ac:dyDescent="0.25">
      <c r="A34" s="11" t="s">
        <v>49</v>
      </c>
      <c r="B34" s="7" t="s">
        <v>51</v>
      </c>
      <c r="C34" s="6">
        <v>18072000</v>
      </c>
      <c r="D34" s="6">
        <v>31248000</v>
      </c>
      <c r="E34" s="6">
        <v>31589076.989999998</v>
      </c>
      <c r="F34" s="6">
        <f t="shared" si="0"/>
        <v>174.79568940903053</v>
      </c>
      <c r="G34" s="6">
        <f t="shared" si="1"/>
        <v>101.0915162250384</v>
      </c>
      <c r="H34" s="2"/>
    </row>
    <row r="35" spans="1:8" ht="45" x14ac:dyDescent="0.25">
      <c r="A35" s="11" t="s">
        <v>52</v>
      </c>
      <c r="B35" s="7" t="s">
        <v>53</v>
      </c>
      <c r="C35" s="6" t="s">
        <v>12</v>
      </c>
      <c r="D35" s="6" t="s">
        <v>12</v>
      </c>
      <c r="E35" s="6">
        <v>2857.55</v>
      </c>
      <c r="F35" s="6" t="s">
        <v>12</v>
      </c>
      <c r="G35" s="6" t="s">
        <v>12</v>
      </c>
      <c r="H35" s="2"/>
    </row>
    <row r="36" spans="1:8" x14ac:dyDescent="0.25">
      <c r="A36" s="11" t="s">
        <v>54</v>
      </c>
      <c r="B36" s="7" t="s">
        <v>55</v>
      </c>
      <c r="C36" s="6">
        <f>C37</f>
        <v>13715000</v>
      </c>
      <c r="D36" s="6">
        <f t="shared" ref="D36:E36" si="12">D37</f>
        <v>8496000</v>
      </c>
      <c r="E36" s="6">
        <f t="shared" si="12"/>
        <v>8487561.7899999991</v>
      </c>
      <c r="F36" s="6">
        <f t="shared" si="0"/>
        <v>61.885248195406483</v>
      </c>
      <c r="G36" s="6">
        <f t="shared" si="1"/>
        <v>99.9006802024482</v>
      </c>
      <c r="H36" s="2"/>
    </row>
    <row r="37" spans="1:8" x14ac:dyDescent="0.25">
      <c r="A37" s="11" t="s">
        <v>54</v>
      </c>
      <c r="B37" s="7" t="s">
        <v>56</v>
      </c>
      <c r="C37" s="6">
        <v>13715000</v>
      </c>
      <c r="D37" s="6">
        <v>8496000</v>
      </c>
      <c r="E37" s="6">
        <v>8487561.7899999991</v>
      </c>
      <c r="F37" s="6">
        <f t="shared" si="0"/>
        <v>61.885248195406483</v>
      </c>
      <c r="G37" s="6">
        <f t="shared" si="1"/>
        <v>99.9006802024482</v>
      </c>
      <c r="H37" s="2"/>
    </row>
    <row r="38" spans="1:8" ht="44.25" customHeight="1" x14ac:dyDescent="0.25">
      <c r="A38" s="11" t="s">
        <v>57</v>
      </c>
      <c r="B38" s="7" t="s">
        <v>58</v>
      </c>
      <c r="C38" s="6">
        <f>C39</f>
        <v>4418000</v>
      </c>
      <c r="D38" s="6">
        <f t="shared" ref="D38:E38" si="13">D39</f>
        <v>51418000</v>
      </c>
      <c r="E38" s="6">
        <f t="shared" si="13"/>
        <v>65254915.200000003</v>
      </c>
      <c r="F38" s="6">
        <f t="shared" si="0"/>
        <v>1477.0238841104574</v>
      </c>
      <c r="G38" s="6">
        <f t="shared" si="1"/>
        <v>126.91064452137384</v>
      </c>
      <c r="H38" s="2" t="s">
        <v>396</v>
      </c>
    </row>
    <row r="39" spans="1:8" ht="45" x14ac:dyDescent="0.25">
      <c r="A39" s="11" t="s">
        <v>59</v>
      </c>
      <c r="B39" s="7" t="s">
        <v>60</v>
      </c>
      <c r="C39" s="6">
        <v>4418000</v>
      </c>
      <c r="D39" s="6">
        <v>51418000</v>
      </c>
      <c r="E39" s="6">
        <v>65254915.200000003</v>
      </c>
      <c r="F39" s="6">
        <f t="shared" si="0"/>
        <v>1477.0238841104574</v>
      </c>
      <c r="G39" s="6">
        <f t="shared" si="1"/>
        <v>126.91064452137384</v>
      </c>
      <c r="H39" s="2"/>
    </row>
    <row r="40" spans="1:8" x14ac:dyDescent="0.25">
      <c r="A40" s="11" t="s">
        <v>61</v>
      </c>
      <c r="B40" s="7" t="s">
        <v>62</v>
      </c>
      <c r="C40" s="6">
        <f>C41+C43</f>
        <v>346111000</v>
      </c>
      <c r="D40" s="6">
        <f t="shared" ref="D40:E40" si="14">D41+D43</f>
        <v>305326000</v>
      </c>
      <c r="E40" s="6">
        <f t="shared" si="14"/>
        <v>321880243.36000001</v>
      </c>
      <c r="F40" s="6">
        <f t="shared" si="0"/>
        <v>92.99913708607933</v>
      </c>
      <c r="G40" s="6">
        <f t="shared" si="1"/>
        <v>105.42182564210059</v>
      </c>
      <c r="H40" s="2"/>
    </row>
    <row r="41" spans="1:8" ht="45" customHeight="1" x14ac:dyDescent="0.25">
      <c r="A41" s="11" t="s">
        <v>63</v>
      </c>
      <c r="B41" s="7" t="s">
        <v>64</v>
      </c>
      <c r="C41" s="6">
        <f>C42</f>
        <v>66285000</v>
      </c>
      <c r="D41" s="6">
        <f t="shared" ref="D41:E41" si="15">D42</f>
        <v>58000000</v>
      </c>
      <c r="E41" s="6">
        <f t="shared" si="15"/>
        <v>64308840.130000003</v>
      </c>
      <c r="F41" s="6">
        <f t="shared" si="0"/>
        <v>97.018692207890183</v>
      </c>
      <c r="G41" s="6">
        <f t="shared" si="1"/>
        <v>110.87731056896553</v>
      </c>
      <c r="H41" s="2" t="s">
        <v>389</v>
      </c>
    </row>
    <row r="42" spans="1:8" ht="60" x14ac:dyDescent="0.25">
      <c r="A42" s="11" t="s">
        <v>65</v>
      </c>
      <c r="B42" s="7" t="s">
        <v>66</v>
      </c>
      <c r="C42" s="6">
        <v>66285000</v>
      </c>
      <c r="D42" s="6">
        <v>58000000</v>
      </c>
      <c r="E42" s="6">
        <v>64308840.130000003</v>
      </c>
      <c r="F42" s="6">
        <f t="shared" si="0"/>
        <v>97.018692207890183</v>
      </c>
      <c r="G42" s="6">
        <f t="shared" si="1"/>
        <v>110.87731056896553</v>
      </c>
      <c r="H42" s="2"/>
    </row>
    <row r="43" spans="1:8" ht="45" x14ac:dyDescent="0.25">
      <c r="A43" s="11" t="s">
        <v>67</v>
      </c>
      <c r="B43" s="7" t="s">
        <v>68</v>
      </c>
      <c r="C43" s="6">
        <f>C44+C46</f>
        <v>279826000</v>
      </c>
      <c r="D43" s="6">
        <f t="shared" ref="D43:E43" si="16">D44+D46</f>
        <v>247326000</v>
      </c>
      <c r="E43" s="6">
        <f t="shared" si="16"/>
        <v>257571403.23000002</v>
      </c>
      <c r="F43" s="6">
        <f t="shared" si="0"/>
        <v>92.046987495800963</v>
      </c>
      <c r="G43" s="6">
        <f t="shared" si="1"/>
        <v>104.14246914194223</v>
      </c>
      <c r="H43" s="2" t="s">
        <v>392</v>
      </c>
    </row>
    <row r="44" spans="1:8" x14ac:dyDescent="0.25">
      <c r="A44" s="11" t="s">
        <v>69</v>
      </c>
      <c r="B44" s="7" t="s">
        <v>70</v>
      </c>
      <c r="C44" s="6">
        <f>C45</f>
        <v>249054000</v>
      </c>
      <c r="D44" s="6">
        <f t="shared" ref="D44:E44" si="17">D45</f>
        <v>217089000</v>
      </c>
      <c r="E44" s="6">
        <f t="shared" si="17"/>
        <v>224633930.31</v>
      </c>
      <c r="F44" s="6">
        <f t="shared" si="0"/>
        <v>90.194869510226695</v>
      </c>
      <c r="G44" s="6">
        <f t="shared" si="1"/>
        <v>103.4755009742548</v>
      </c>
      <c r="H44" s="2"/>
    </row>
    <row r="45" spans="1:8" ht="45" x14ac:dyDescent="0.25">
      <c r="A45" s="11" t="s">
        <v>71</v>
      </c>
      <c r="B45" s="7" t="s">
        <v>72</v>
      </c>
      <c r="C45" s="6">
        <v>249054000</v>
      </c>
      <c r="D45" s="6">
        <v>217089000</v>
      </c>
      <c r="E45" s="6">
        <v>224633930.31</v>
      </c>
      <c r="F45" s="6">
        <f t="shared" si="0"/>
        <v>90.194869510226695</v>
      </c>
      <c r="G45" s="6">
        <f t="shared" si="1"/>
        <v>103.4755009742548</v>
      </c>
      <c r="H45" s="2"/>
    </row>
    <row r="46" spans="1:8" x14ac:dyDescent="0.25">
      <c r="A46" s="11" t="s">
        <v>73</v>
      </c>
      <c r="B46" s="7" t="s">
        <v>74</v>
      </c>
      <c r="C46" s="6">
        <f>C47</f>
        <v>30772000</v>
      </c>
      <c r="D46" s="6">
        <f t="shared" ref="D46:E46" si="18">D47</f>
        <v>30237000</v>
      </c>
      <c r="E46" s="6">
        <f t="shared" si="18"/>
        <v>32937472.920000002</v>
      </c>
      <c r="F46" s="6">
        <f t="shared" si="0"/>
        <v>107.03715364617186</v>
      </c>
      <c r="G46" s="6">
        <f t="shared" si="1"/>
        <v>108.93102133148132</v>
      </c>
      <c r="H46" s="2"/>
    </row>
    <row r="47" spans="1:8" ht="45" x14ac:dyDescent="0.25">
      <c r="A47" s="11" t="s">
        <v>75</v>
      </c>
      <c r="B47" s="7" t="s">
        <v>76</v>
      </c>
      <c r="C47" s="6">
        <v>30772000</v>
      </c>
      <c r="D47" s="6">
        <v>30237000</v>
      </c>
      <c r="E47" s="6">
        <v>32937472.920000002</v>
      </c>
      <c r="F47" s="6">
        <f t="shared" si="0"/>
        <v>107.03715364617186</v>
      </c>
      <c r="G47" s="6">
        <f t="shared" si="1"/>
        <v>108.93102133148132</v>
      </c>
      <c r="H47" s="2"/>
    </row>
    <row r="48" spans="1:8" ht="30" x14ac:dyDescent="0.25">
      <c r="A48" s="11" t="s">
        <v>77</v>
      </c>
      <c r="B48" s="7" t="s">
        <v>78</v>
      </c>
      <c r="C48" s="6">
        <f>C49+C51</f>
        <v>28150000</v>
      </c>
      <c r="D48" s="6">
        <f t="shared" ref="D48:E48" si="19">D49+D51</f>
        <v>25500000</v>
      </c>
      <c r="E48" s="6">
        <f t="shared" si="19"/>
        <v>26089775.579999998</v>
      </c>
      <c r="F48" s="6">
        <f t="shared" si="0"/>
        <v>92.681263161634092</v>
      </c>
      <c r="G48" s="6">
        <f t="shared" si="1"/>
        <v>102.31284541176471</v>
      </c>
      <c r="H48" s="2" t="s">
        <v>390</v>
      </c>
    </row>
    <row r="49" spans="1:8" ht="45" x14ac:dyDescent="0.25">
      <c r="A49" s="11" t="s">
        <v>79</v>
      </c>
      <c r="B49" s="7" t="s">
        <v>80</v>
      </c>
      <c r="C49" s="6">
        <f>C50</f>
        <v>28000000</v>
      </c>
      <c r="D49" s="6">
        <f t="shared" ref="D49:E49" si="20">D50</f>
        <v>25300000</v>
      </c>
      <c r="E49" s="6">
        <f t="shared" si="20"/>
        <v>25869575.579999998</v>
      </c>
      <c r="F49" s="6">
        <f t="shared" si="0"/>
        <v>92.391341357142849</v>
      </c>
      <c r="G49" s="6">
        <f t="shared" si="1"/>
        <v>102.25128687747033</v>
      </c>
      <c r="H49" s="2"/>
    </row>
    <row r="50" spans="1:8" ht="60" x14ac:dyDescent="0.25">
      <c r="A50" s="11" t="s">
        <v>81</v>
      </c>
      <c r="B50" s="7" t="s">
        <v>82</v>
      </c>
      <c r="C50" s="6">
        <v>28000000</v>
      </c>
      <c r="D50" s="6">
        <v>25300000</v>
      </c>
      <c r="E50" s="6">
        <v>25869575.579999998</v>
      </c>
      <c r="F50" s="6">
        <f t="shared" si="0"/>
        <v>92.391341357142849</v>
      </c>
      <c r="G50" s="6">
        <f t="shared" si="1"/>
        <v>102.25128687747033</v>
      </c>
      <c r="H50" s="2"/>
    </row>
    <row r="51" spans="1:8" ht="45" x14ac:dyDescent="0.25">
      <c r="A51" s="11" t="s">
        <v>83</v>
      </c>
      <c r="B51" s="7" t="s">
        <v>84</v>
      </c>
      <c r="C51" s="6">
        <f>C52+C53</f>
        <v>150000</v>
      </c>
      <c r="D51" s="6">
        <f t="shared" ref="D51:E51" si="21">D52+D53</f>
        <v>200000</v>
      </c>
      <c r="E51" s="6">
        <f t="shared" si="21"/>
        <v>220200</v>
      </c>
      <c r="F51" s="6">
        <f t="shared" si="0"/>
        <v>146.80000000000001</v>
      </c>
      <c r="G51" s="6">
        <f t="shared" si="1"/>
        <v>110.1</v>
      </c>
      <c r="H51" s="2"/>
    </row>
    <row r="52" spans="1:8" ht="45" x14ac:dyDescent="0.25">
      <c r="A52" s="11" t="s">
        <v>85</v>
      </c>
      <c r="B52" s="7" t="s">
        <v>86</v>
      </c>
      <c r="C52" s="6">
        <v>50000</v>
      </c>
      <c r="D52" s="6">
        <v>140000</v>
      </c>
      <c r="E52" s="6">
        <v>145000</v>
      </c>
      <c r="F52" s="6">
        <f t="shared" si="0"/>
        <v>290</v>
      </c>
      <c r="G52" s="6">
        <f t="shared" si="1"/>
        <v>103.57142857142858</v>
      </c>
      <c r="H52" s="2"/>
    </row>
    <row r="53" spans="1:8" ht="75" x14ac:dyDescent="0.25">
      <c r="A53" s="11" t="s">
        <v>87</v>
      </c>
      <c r="B53" s="7" t="s">
        <v>88</v>
      </c>
      <c r="C53" s="6">
        <f>C54</f>
        <v>100000</v>
      </c>
      <c r="D53" s="6">
        <f t="shared" ref="D53:E53" si="22">D54</f>
        <v>60000</v>
      </c>
      <c r="E53" s="6">
        <f t="shared" si="22"/>
        <v>75200</v>
      </c>
      <c r="F53" s="6">
        <f t="shared" si="0"/>
        <v>75.2</v>
      </c>
      <c r="G53" s="6">
        <f t="shared" si="1"/>
        <v>125.33333333333334</v>
      </c>
      <c r="H53" s="2"/>
    </row>
    <row r="54" spans="1:8" ht="105" x14ac:dyDescent="0.25">
      <c r="A54" s="11" t="s">
        <v>89</v>
      </c>
      <c r="B54" s="7" t="s">
        <v>90</v>
      </c>
      <c r="C54" s="6">
        <v>100000</v>
      </c>
      <c r="D54" s="6">
        <v>60000</v>
      </c>
      <c r="E54" s="6">
        <v>75200</v>
      </c>
      <c r="F54" s="6">
        <f t="shared" si="0"/>
        <v>75.2</v>
      </c>
      <c r="G54" s="6">
        <f t="shared" si="1"/>
        <v>125.33333333333334</v>
      </c>
      <c r="H54" s="2"/>
    </row>
    <row r="55" spans="1:8" ht="45" x14ac:dyDescent="0.25">
      <c r="A55" s="11" t="s">
        <v>441</v>
      </c>
      <c r="B55" s="7" t="s">
        <v>445</v>
      </c>
      <c r="C55" s="6">
        <f t="shared" ref="C55:D55" si="23">C56</f>
        <v>0</v>
      </c>
      <c r="D55" s="6">
        <f t="shared" si="23"/>
        <v>0</v>
      </c>
      <c r="E55" s="6">
        <f>E56</f>
        <v>-44.4</v>
      </c>
      <c r="F55" s="6"/>
      <c r="G55" s="6"/>
      <c r="H55" s="2"/>
    </row>
    <row r="56" spans="1:8" x14ac:dyDescent="0.25">
      <c r="A56" s="11" t="s">
        <v>442</v>
      </c>
      <c r="B56" s="7" t="s">
        <v>446</v>
      </c>
      <c r="C56" s="6">
        <v>0</v>
      </c>
      <c r="D56" s="6">
        <v>0</v>
      </c>
      <c r="E56" s="6">
        <f>E57</f>
        <v>-44.4</v>
      </c>
      <c r="F56" s="6"/>
      <c r="G56" s="6"/>
      <c r="H56" s="2"/>
    </row>
    <row r="57" spans="1:8" ht="30" x14ac:dyDescent="0.25">
      <c r="A57" s="11" t="s">
        <v>443</v>
      </c>
      <c r="B57" s="7" t="s">
        <v>447</v>
      </c>
      <c r="C57" s="6">
        <v>0</v>
      </c>
      <c r="D57" s="6">
        <v>0</v>
      </c>
      <c r="E57" s="6">
        <f>E58</f>
        <v>-44.4</v>
      </c>
      <c r="F57" s="6"/>
      <c r="G57" s="6"/>
      <c r="H57" s="2"/>
    </row>
    <row r="58" spans="1:8" ht="60" x14ac:dyDescent="0.25">
      <c r="A58" s="11" t="s">
        <v>444</v>
      </c>
      <c r="B58" s="7" t="s">
        <v>448</v>
      </c>
      <c r="C58" s="6">
        <v>0</v>
      </c>
      <c r="D58" s="6">
        <v>0</v>
      </c>
      <c r="E58" s="6">
        <v>-44.4</v>
      </c>
      <c r="F58" s="6"/>
      <c r="G58" s="6"/>
      <c r="H58" s="2"/>
    </row>
    <row r="59" spans="1:8" ht="60" x14ac:dyDescent="0.25">
      <c r="A59" s="11" t="s">
        <v>91</v>
      </c>
      <c r="B59" s="7" t="s">
        <v>92</v>
      </c>
      <c r="C59" s="6">
        <f>C62+C76+C79</f>
        <v>262423000</v>
      </c>
      <c r="D59" s="6">
        <f t="shared" ref="D59" si="24">D62+D76+D79</f>
        <v>233442054.69999999</v>
      </c>
      <c r="E59" s="6">
        <f>E60+E62+E71+E76+E79</f>
        <v>228863948.49000004</v>
      </c>
      <c r="F59" s="6">
        <f t="shared" si="0"/>
        <v>87.211848233577101</v>
      </c>
      <c r="G59" s="6">
        <f t="shared" si="1"/>
        <v>98.03886826823755</v>
      </c>
      <c r="H59" s="2"/>
    </row>
    <row r="60" spans="1:8" ht="90" x14ac:dyDescent="0.25">
      <c r="A60" s="11" t="s">
        <v>93</v>
      </c>
      <c r="B60" s="7" t="s">
        <v>94</v>
      </c>
      <c r="C60" s="6" t="s">
        <v>12</v>
      </c>
      <c r="D60" s="6" t="s">
        <v>12</v>
      </c>
      <c r="E60" s="6">
        <f>E61</f>
        <v>39190</v>
      </c>
      <c r="F60" s="6" t="s">
        <v>12</v>
      </c>
      <c r="G60" s="6" t="s">
        <v>12</v>
      </c>
      <c r="H60" s="2"/>
    </row>
    <row r="61" spans="1:8" ht="75" x14ac:dyDescent="0.25">
      <c r="A61" s="11" t="s">
        <v>95</v>
      </c>
      <c r="B61" s="7" t="s">
        <v>96</v>
      </c>
      <c r="C61" s="6" t="s">
        <v>12</v>
      </c>
      <c r="D61" s="6" t="s">
        <v>12</v>
      </c>
      <c r="E61" s="6">
        <v>39190</v>
      </c>
      <c r="F61" s="6" t="s">
        <v>12</v>
      </c>
      <c r="G61" s="6" t="s">
        <v>12</v>
      </c>
      <c r="H61" s="2"/>
    </row>
    <row r="62" spans="1:8" ht="105" x14ac:dyDescent="0.25">
      <c r="A62" s="11" t="s">
        <v>97</v>
      </c>
      <c r="B62" s="7" t="s">
        <v>98</v>
      </c>
      <c r="C62" s="6">
        <f>C63+C65+C67+C69</f>
        <v>260114000</v>
      </c>
      <c r="D62" s="6">
        <f t="shared" ref="D62:E62" si="25">D63+D65+D67+D69</f>
        <v>230367054.69999999</v>
      </c>
      <c r="E62" s="6">
        <f t="shared" si="25"/>
        <v>225348332.84000003</v>
      </c>
      <c r="F62" s="6">
        <f t="shared" si="0"/>
        <v>86.634449833534546</v>
      </c>
      <c r="G62" s="6">
        <f t="shared" si="1"/>
        <v>97.821423785386457</v>
      </c>
      <c r="H62" s="2" t="s">
        <v>456</v>
      </c>
    </row>
    <row r="63" spans="1:8" ht="90" x14ac:dyDescent="0.25">
      <c r="A63" s="11" t="s">
        <v>99</v>
      </c>
      <c r="B63" s="7" t="s">
        <v>100</v>
      </c>
      <c r="C63" s="6">
        <f>C64</f>
        <v>245740000</v>
      </c>
      <c r="D63" s="6">
        <f t="shared" ref="D63:E63" si="26">D64</f>
        <v>215993054.69999999</v>
      </c>
      <c r="E63" s="6">
        <f t="shared" si="26"/>
        <v>209889918.55000001</v>
      </c>
      <c r="F63" s="6">
        <f t="shared" si="0"/>
        <v>85.411377289004648</v>
      </c>
      <c r="G63" s="6">
        <f t="shared" si="1"/>
        <v>97.17438314927449</v>
      </c>
      <c r="H63" s="2"/>
    </row>
    <row r="64" spans="1:8" ht="105" x14ac:dyDescent="0.25">
      <c r="A64" s="11" t="s">
        <v>101</v>
      </c>
      <c r="B64" s="7" t="s">
        <v>102</v>
      </c>
      <c r="C64" s="6">
        <v>245740000</v>
      </c>
      <c r="D64" s="6">
        <v>215993054.69999999</v>
      </c>
      <c r="E64" s="6">
        <v>209889918.55000001</v>
      </c>
      <c r="F64" s="6">
        <f t="shared" si="0"/>
        <v>85.411377289004648</v>
      </c>
      <c r="G64" s="6">
        <f t="shared" si="1"/>
        <v>97.17438314927449</v>
      </c>
      <c r="H64" s="2"/>
    </row>
    <row r="65" spans="1:8" ht="105" x14ac:dyDescent="0.25">
      <c r="A65" s="11" t="s">
        <v>103</v>
      </c>
      <c r="B65" s="7" t="s">
        <v>104</v>
      </c>
      <c r="C65" s="6">
        <f>C66</f>
        <v>800000</v>
      </c>
      <c r="D65" s="6">
        <f t="shared" ref="D65:E65" si="27">D66</f>
        <v>800000</v>
      </c>
      <c r="E65" s="6">
        <f t="shared" si="27"/>
        <v>936376.24</v>
      </c>
      <c r="F65" s="6">
        <f t="shared" si="0"/>
        <v>117.04703000000001</v>
      </c>
      <c r="G65" s="6">
        <f t="shared" si="1"/>
        <v>117.04703000000001</v>
      </c>
      <c r="H65" s="2" t="s">
        <v>393</v>
      </c>
    </row>
    <row r="66" spans="1:8" ht="105" x14ac:dyDescent="0.25">
      <c r="A66" s="11" t="s">
        <v>105</v>
      </c>
      <c r="B66" s="7" t="s">
        <v>106</v>
      </c>
      <c r="C66" s="6">
        <v>800000</v>
      </c>
      <c r="D66" s="6">
        <v>800000</v>
      </c>
      <c r="E66" s="6">
        <v>936376.24</v>
      </c>
      <c r="F66" s="6">
        <f t="shared" si="0"/>
        <v>117.04703000000001</v>
      </c>
      <c r="G66" s="6">
        <f t="shared" si="1"/>
        <v>117.04703000000001</v>
      </c>
      <c r="H66" s="2"/>
    </row>
    <row r="67" spans="1:8" ht="105" x14ac:dyDescent="0.25">
      <c r="A67" s="11" t="s">
        <v>107</v>
      </c>
      <c r="B67" s="7" t="s">
        <v>108</v>
      </c>
      <c r="C67" s="6">
        <f>C68</f>
        <v>1028000</v>
      </c>
      <c r="D67" s="6">
        <f t="shared" ref="D67:E67" si="28">D68</f>
        <v>1028000</v>
      </c>
      <c r="E67" s="6">
        <f t="shared" si="28"/>
        <v>1286387.19</v>
      </c>
      <c r="F67" s="6">
        <f t="shared" si="0"/>
        <v>125.13494066147859</v>
      </c>
      <c r="G67" s="6">
        <f t="shared" si="1"/>
        <v>125.13494066147859</v>
      </c>
      <c r="H67" s="2"/>
    </row>
    <row r="68" spans="1:8" ht="90" x14ac:dyDescent="0.25">
      <c r="A68" s="11" t="s">
        <v>109</v>
      </c>
      <c r="B68" s="7" t="s">
        <v>110</v>
      </c>
      <c r="C68" s="6">
        <v>1028000</v>
      </c>
      <c r="D68" s="6">
        <v>1028000</v>
      </c>
      <c r="E68" s="6">
        <v>1286387.19</v>
      </c>
      <c r="F68" s="6">
        <f t="shared" si="0"/>
        <v>125.13494066147859</v>
      </c>
      <c r="G68" s="6">
        <f t="shared" si="1"/>
        <v>125.13494066147859</v>
      </c>
      <c r="H68" s="2" t="s">
        <v>393</v>
      </c>
    </row>
    <row r="69" spans="1:8" ht="60" x14ac:dyDescent="0.25">
      <c r="A69" s="11" t="s">
        <v>111</v>
      </c>
      <c r="B69" s="7" t="s">
        <v>112</v>
      </c>
      <c r="C69" s="6">
        <f>C70</f>
        <v>12546000</v>
      </c>
      <c r="D69" s="6">
        <f t="shared" ref="D69:E69" si="29">D70</f>
        <v>12546000</v>
      </c>
      <c r="E69" s="6">
        <f t="shared" si="29"/>
        <v>13235650.859999999</v>
      </c>
      <c r="F69" s="6" t="s">
        <v>12</v>
      </c>
      <c r="G69" s="6">
        <f t="shared" si="1"/>
        <v>105.49697800095647</v>
      </c>
      <c r="H69" s="2" t="s">
        <v>393</v>
      </c>
    </row>
    <row r="70" spans="1:8" ht="45" x14ac:dyDescent="0.25">
      <c r="A70" s="11" t="s">
        <v>113</v>
      </c>
      <c r="B70" s="7" t="s">
        <v>114</v>
      </c>
      <c r="C70" s="6">
        <v>12546000</v>
      </c>
      <c r="D70" s="6">
        <v>12546000</v>
      </c>
      <c r="E70" s="6">
        <v>13235650.859999999</v>
      </c>
      <c r="F70" s="6" t="s">
        <v>12</v>
      </c>
      <c r="G70" s="6">
        <f t="shared" si="1"/>
        <v>105.49697800095647</v>
      </c>
      <c r="H70" s="2"/>
    </row>
    <row r="71" spans="1:8" ht="60" x14ac:dyDescent="0.25">
      <c r="A71" s="11" t="s">
        <v>115</v>
      </c>
      <c r="B71" s="7" t="s">
        <v>116</v>
      </c>
      <c r="C71" s="6" t="s">
        <v>12</v>
      </c>
      <c r="D71" s="6" t="s">
        <v>12</v>
      </c>
      <c r="E71" s="6">
        <f>E72</f>
        <v>1667.37</v>
      </c>
      <c r="F71" s="6" t="s">
        <v>12</v>
      </c>
      <c r="G71" s="6" t="s">
        <v>12</v>
      </c>
      <c r="H71" s="2"/>
    </row>
    <row r="72" spans="1:8" ht="60" x14ac:dyDescent="0.25">
      <c r="A72" s="11" t="s">
        <v>117</v>
      </c>
      <c r="B72" s="7" t="s">
        <v>118</v>
      </c>
      <c r="C72" s="6" t="s">
        <v>12</v>
      </c>
      <c r="D72" s="6" t="s">
        <v>12</v>
      </c>
      <c r="E72" s="6">
        <f>E73</f>
        <v>1667.37</v>
      </c>
      <c r="F72" s="6" t="s">
        <v>12</v>
      </c>
      <c r="G72" s="6" t="s">
        <v>12</v>
      </c>
      <c r="H72" s="2"/>
    </row>
    <row r="73" spans="1:8" ht="147" customHeight="1" x14ac:dyDescent="0.25">
      <c r="A73" s="11" t="s">
        <v>119</v>
      </c>
      <c r="B73" s="7" t="s">
        <v>120</v>
      </c>
      <c r="C73" s="6" t="s">
        <v>12</v>
      </c>
      <c r="D73" s="6" t="s">
        <v>12</v>
      </c>
      <c r="E73" s="6">
        <v>1667.37</v>
      </c>
      <c r="F73" s="6" t="s">
        <v>12</v>
      </c>
      <c r="G73" s="6" t="s">
        <v>12</v>
      </c>
      <c r="H73" s="2"/>
    </row>
    <row r="74" spans="1:8" ht="105" hidden="1" x14ac:dyDescent="0.25">
      <c r="A74" s="11" t="s">
        <v>121</v>
      </c>
      <c r="B74" s="7" t="s">
        <v>122</v>
      </c>
      <c r="C74" s="6" t="s">
        <v>12</v>
      </c>
      <c r="D74" s="6" t="s">
        <v>12</v>
      </c>
      <c r="E74" s="6">
        <f>E75</f>
        <v>0</v>
      </c>
      <c r="F74" s="6" t="s">
        <v>12</v>
      </c>
      <c r="G74" s="6" t="s">
        <v>12</v>
      </c>
      <c r="H74" s="2"/>
    </row>
    <row r="75" spans="1:8" ht="195" hidden="1" x14ac:dyDescent="0.25">
      <c r="A75" s="11" t="s">
        <v>123</v>
      </c>
      <c r="B75" s="7" t="s">
        <v>124</v>
      </c>
      <c r="C75" s="6" t="s">
        <v>12</v>
      </c>
      <c r="D75" s="6" t="s">
        <v>12</v>
      </c>
      <c r="E75" s="6">
        <v>0</v>
      </c>
      <c r="F75" s="6" t="s">
        <v>12</v>
      </c>
      <c r="G75" s="6" t="s">
        <v>12</v>
      </c>
      <c r="H75" s="2"/>
    </row>
    <row r="76" spans="1:8" ht="77.25" customHeight="1" x14ac:dyDescent="0.25">
      <c r="A76" s="11" t="s">
        <v>125</v>
      </c>
      <c r="B76" s="7" t="s">
        <v>126</v>
      </c>
      <c r="C76" s="6">
        <f>C77</f>
        <v>848000</v>
      </c>
      <c r="D76" s="6">
        <f t="shared" ref="D76:E77" si="30">D77</f>
        <v>752000</v>
      </c>
      <c r="E76" s="6">
        <f t="shared" si="30"/>
        <v>926911</v>
      </c>
      <c r="F76" s="6">
        <f t="shared" si="0"/>
        <v>109.3055424528302</v>
      </c>
      <c r="G76" s="6">
        <f t="shared" si="1"/>
        <v>123.25944148936171</v>
      </c>
      <c r="H76" s="2" t="s">
        <v>457</v>
      </c>
    </row>
    <row r="77" spans="1:8" ht="60" x14ac:dyDescent="0.25">
      <c r="A77" s="11" t="s">
        <v>127</v>
      </c>
      <c r="B77" s="7" t="s">
        <v>128</v>
      </c>
      <c r="C77" s="6">
        <f>C78</f>
        <v>848000</v>
      </c>
      <c r="D77" s="6">
        <f t="shared" si="30"/>
        <v>752000</v>
      </c>
      <c r="E77" s="6">
        <f t="shared" si="30"/>
        <v>926911</v>
      </c>
      <c r="F77" s="6">
        <f t="shared" si="0"/>
        <v>109.3055424528302</v>
      </c>
      <c r="G77" s="6">
        <f t="shared" si="1"/>
        <v>123.25944148936171</v>
      </c>
      <c r="H77" s="2"/>
    </row>
    <row r="78" spans="1:8" ht="75" x14ac:dyDescent="0.25">
      <c r="A78" s="11" t="s">
        <v>129</v>
      </c>
      <c r="B78" s="7" t="s">
        <v>130</v>
      </c>
      <c r="C78" s="6">
        <v>848000</v>
      </c>
      <c r="D78" s="6">
        <v>752000</v>
      </c>
      <c r="E78" s="6">
        <v>926911</v>
      </c>
      <c r="F78" s="6">
        <f t="shared" si="0"/>
        <v>109.3055424528302</v>
      </c>
      <c r="G78" s="6">
        <f t="shared" si="1"/>
        <v>123.25944148936171</v>
      </c>
      <c r="H78" s="2"/>
    </row>
    <row r="79" spans="1:8" ht="105" x14ac:dyDescent="0.25">
      <c r="A79" s="11" t="s">
        <v>131</v>
      </c>
      <c r="B79" s="7" t="s">
        <v>132</v>
      </c>
      <c r="C79" s="6">
        <f>C80</f>
        <v>1461000</v>
      </c>
      <c r="D79" s="6">
        <f t="shared" ref="D79:E80" si="31">D80</f>
        <v>2323000</v>
      </c>
      <c r="E79" s="6">
        <f t="shared" si="31"/>
        <v>2547847.2799999998</v>
      </c>
      <c r="F79" s="6">
        <f t="shared" si="0"/>
        <v>174.39064202600957</v>
      </c>
      <c r="G79" s="6">
        <f t="shared" si="1"/>
        <v>109.67917692638829</v>
      </c>
      <c r="H79" s="2" t="s">
        <v>394</v>
      </c>
    </row>
    <row r="80" spans="1:8" ht="105" x14ac:dyDescent="0.25">
      <c r="A80" s="11" t="s">
        <v>133</v>
      </c>
      <c r="B80" s="7" t="s">
        <v>134</v>
      </c>
      <c r="C80" s="6">
        <f>C81</f>
        <v>1461000</v>
      </c>
      <c r="D80" s="6">
        <f t="shared" si="31"/>
        <v>2323000</v>
      </c>
      <c r="E80" s="6">
        <f t="shared" si="31"/>
        <v>2547847.2799999998</v>
      </c>
      <c r="F80" s="6">
        <f t="shared" si="0"/>
        <v>174.39064202600957</v>
      </c>
      <c r="G80" s="6">
        <f t="shared" si="1"/>
        <v>109.67917692638829</v>
      </c>
      <c r="H80" s="2"/>
    </row>
    <row r="81" spans="1:8" ht="90" x14ac:dyDescent="0.25">
      <c r="A81" s="11" t="s">
        <v>135</v>
      </c>
      <c r="B81" s="7" t="s">
        <v>136</v>
      </c>
      <c r="C81" s="6">
        <v>1461000</v>
      </c>
      <c r="D81" s="6">
        <v>2323000</v>
      </c>
      <c r="E81" s="6">
        <v>2547847.2799999998</v>
      </c>
      <c r="F81" s="6">
        <f t="shared" si="0"/>
        <v>174.39064202600957</v>
      </c>
      <c r="G81" s="6">
        <f t="shared" si="1"/>
        <v>109.67917692638829</v>
      </c>
      <c r="H81" s="2"/>
    </row>
    <row r="82" spans="1:8" ht="45" x14ac:dyDescent="0.25">
      <c r="A82" s="11" t="s">
        <v>137</v>
      </c>
      <c r="B82" s="7" t="s">
        <v>138</v>
      </c>
      <c r="C82" s="6">
        <f>C83</f>
        <v>16160000</v>
      </c>
      <c r="D82" s="6">
        <f t="shared" ref="D82:E82" si="32">D83</f>
        <v>18010000</v>
      </c>
      <c r="E82" s="6">
        <f t="shared" si="32"/>
        <v>16970142.899999999</v>
      </c>
      <c r="F82" s="6">
        <f t="shared" si="0"/>
        <v>105.01326051980197</v>
      </c>
      <c r="G82" s="6">
        <f t="shared" si="1"/>
        <v>94.226223764575224</v>
      </c>
      <c r="H82" s="2" t="s">
        <v>458</v>
      </c>
    </row>
    <row r="83" spans="1:8" ht="30" x14ac:dyDescent="0.25">
      <c r="A83" s="11" t="s">
        <v>139</v>
      </c>
      <c r="B83" s="7" t="s">
        <v>140</v>
      </c>
      <c r="C83" s="6">
        <f>C84+C85+C86</f>
        <v>16160000</v>
      </c>
      <c r="D83" s="6">
        <f t="shared" ref="D83" si="33">D84+D85+D86</f>
        <v>18010000</v>
      </c>
      <c r="E83" s="6">
        <f>E84+E85+E86+E89</f>
        <v>16970142.899999999</v>
      </c>
      <c r="F83" s="6">
        <f t="shared" ref="F83:F143" si="34">E83/C83*100</f>
        <v>105.01326051980197</v>
      </c>
      <c r="G83" s="6">
        <f t="shared" ref="G83:G146" si="35">E83/D83*100</f>
        <v>94.226223764575224</v>
      </c>
      <c r="H83" s="2"/>
    </row>
    <row r="84" spans="1:8" ht="45" x14ac:dyDescent="0.25">
      <c r="A84" s="11" t="s">
        <v>141</v>
      </c>
      <c r="B84" s="7" t="s">
        <v>142</v>
      </c>
      <c r="C84" s="6">
        <v>1700000</v>
      </c>
      <c r="D84" s="6">
        <v>640000</v>
      </c>
      <c r="E84" s="6">
        <v>683396.9</v>
      </c>
      <c r="F84" s="6">
        <f t="shared" si="34"/>
        <v>40.199817647058829</v>
      </c>
      <c r="G84" s="6">
        <f t="shared" si="35"/>
        <v>106.780765625</v>
      </c>
      <c r="H84" s="2"/>
    </row>
    <row r="85" spans="1:8" ht="30" x14ac:dyDescent="0.25">
      <c r="A85" s="11" t="s">
        <v>143</v>
      </c>
      <c r="B85" s="7" t="s">
        <v>144</v>
      </c>
      <c r="C85" s="6">
        <v>2400000</v>
      </c>
      <c r="D85" s="6">
        <v>4310000</v>
      </c>
      <c r="E85" s="6">
        <v>4526566.45</v>
      </c>
      <c r="F85" s="6">
        <f t="shared" si="34"/>
        <v>188.60693541666666</v>
      </c>
      <c r="G85" s="6">
        <f t="shared" si="35"/>
        <v>105.02474361948957</v>
      </c>
      <c r="H85" s="2"/>
    </row>
    <row r="86" spans="1:8" ht="30" x14ac:dyDescent="0.25">
      <c r="A86" s="11" t="s">
        <v>145</v>
      </c>
      <c r="B86" s="7" t="s">
        <v>146</v>
      </c>
      <c r="C86" s="6">
        <f>C87+C88</f>
        <v>12060000</v>
      </c>
      <c r="D86" s="6">
        <f>D87+D88</f>
        <v>13060000</v>
      </c>
      <c r="E86" s="6">
        <f>E87+E88</f>
        <v>11760657.399999999</v>
      </c>
      <c r="F86" s="6">
        <f t="shared" si="34"/>
        <v>97.517888888888876</v>
      </c>
      <c r="G86" s="6">
        <f t="shared" si="35"/>
        <v>90.050975497702908</v>
      </c>
      <c r="H86" s="2"/>
    </row>
    <row r="87" spans="1:8" x14ac:dyDescent="0.25">
      <c r="A87" s="11" t="s">
        <v>147</v>
      </c>
      <c r="B87" s="7" t="s">
        <v>148</v>
      </c>
      <c r="C87" s="6">
        <v>12000000</v>
      </c>
      <c r="D87" s="6">
        <v>12200000</v>
      </c>
      <c r="E87" s="6">
        <v>10956005.939999999</v>
      </c>
      <c r="F87" s="6">
        <f t="shared" si="34"/>
        <v>91.300049499999986</v>
      </c>
      <c r="G87" s="6">
        <f t="shared" si="35"/>
        <v>89.803327377049186</v>
      </c>
      <c r="H87" s="2"/>
    </row>
    <row r="88" spans="1:8" ht="30" x14ac:dyDescent="0.25">
      <c r="A88" s="11" t="s">
        <v>149</v>
      </c>
      <c r="B88" s="7" t="s">
        <v>150</v>
      </c>
      <c r="C88" s="6">
        <v>60000</v>
      </c>
      <c r="D88" s="6">
        <v>860000</v>
      </c>
      <c r="E88" s="6">
        <v>804651.46</v>
      </c>
      <c r="F88" s="6" t="s">
        <v>12</v>
      </c>
      <c r="G88" s="6" t="s">
        <v>12</v>
      </c>
      <c r="H88" s="2"/>
    </row>
    <row r="89" spans="1:8" ht="60" x14ac:dyDescent="0.25">
      <c r="A89" s="11" t="s">
        <v>151</v>
      </c>
      <c r="B89" s="7" t="s">
        <v>152</v>
      </c>
      <c r="C89" s="6" t="s">
        <v>12</v>
      </c>
      <c r="D89" s="6" t="s">
        <v>12</v>
      </c>
      <c r="E89" s="6">
        <v>-477.85</v>
      </c>
      <c r="F89" s="6" t="s">
        <v>12</v>
      </c>
      <c r="G89" s="6" t="s">
        <v>12</v>
      </c>
      <c r="H89" s="2"/>
    </row>
    <row r="90" spans="1:8" ht="90.75" customHeight="1" x14ac:dyDescent="0.25">
      <c r="A90" s="11" t="s">
        <v>153</v>
      </c>
      <c r="B90" s="7" t="s">
        <v>154</v>
      </c>
      <c r="C90" s="6">
        <f>C92+C94</f>
        <v>6495000</v>
      </c>
      <c r="D90" s="6">
        <f t="shared" ref="D90:E90" si="36">D92+D94</f>
        <v>6495000</v>
      </c>
      <c r="E90" s="6">
        <f t="shared" si="36"/>
        <v>7745595.6299999999</v>
      </c>
      <c r="F90" s="6">
        <f t="shared" si="34"/>
        <v>119.2547441108545</v>
      </c>
      <c r="G90" s="6">
        <f t="shared" si="35"/>
        <v>119.2547441108545</v>
      </c>
      <c r="H90" s="2" t="s">
        <v>391</v>
      </c>
    </row>
    <row r="91" spans="1:8" x14ac:dyDescent="0.25">
      <c r="A91" s="11" t="s">
        <v>155</v>
      </c>
      <c r="B91" s="7" t="s">
        <v>156</v>
      </c>
      <c r="C91" s="6">
        <f>C92</f>
        <v>2612000</v>
      </c>
      <c r="D91" s="6">
        <f t="shared" ref="D91:E92" si="37">D92</f>
        <v>2612000</v>
      </c>
      <c r="E91" s="6">
        <f t="shared" si="37"/>
        <v>2656368.7599999998</v>
      </c>
      <c r="F91" s="6">
        <f t="shared" si="34"/>
        <v>101.69865084226646</v>
      </c>
      <c r="G91" s="6">
        <f t="shared" si="35"/>
        <v>101.69865084226646</v>
      </c>
      <c r="H91" s="2"/>
    </row>
    <row r="92" spans="1:8" ht="30" x14ac:dyDescent="0.25">
      <c r="A92" s="11" t="s">
        <v>157</v>
      </c>
      <c r="B92" s="7" t="s">
        <v>158</v>
      </c>
      <c r="C92" s="6">
        <f>C93</f>
        <v>2612000</v>
      </c>
      <c r="D92" s="6">
        <f t="shared" si="37"/>
        <v>2612000</v>
      </c>
      <c r="E92" s="6">
        <f t="shared" si="37"/>
        <v>2656368.7599999998</v>
      </c>
      <c r="F92" s="6">
        <f t="shared" si="34"/>
        <v>101.69865084226646</v>
      </c>
      <c r="G92" s="6">
        <f t="shared" si="35"/>
        <v>101.69865084226646</v>
      </c>
      <c r="H92" s="2"/>
    </row>
    <row r="93" spans="1:8" ht="28.9" customHeight="1" x14ac:dyDescent="0.25">
      <c r="A93" s="11" t="s">
        <v>159</v>
      </c>
      <c r="B93" s="7" t="s">
        <v>160</v>
      </c>
      <c r="C93" s="6">
        <v>2612000</v>
      </c>
      <c r="D93" s="6">
        <v>2612000</v>
      </c>
      <c r="E93" s="6">
        <v>2656368.7599999998</v>
      </c>
      <c r="F93" s="6">
        <f t="shared" si="34"/>
        <v>101.69865084226646</v>
      </c>
      <c r="G93" s="6">
        <f t="shared" si="35"/>
        <v>101.69865084226646</v>
      </c>
      <c r="H93" s="2"/>
    </row>
    <row r="94" spans="1:8" x14ac:dyDescent="0.25">
      <c r="A94" s="11" t="s">
        <v>161</v>
      </c>
      <c r="B94" s="7" t="s">
        <v>162</v>
      </c>
      <c r="C94" s="6">
        <f>C95</f>
        <v>3883000</v>
      </c>
      <c r="D94" s="6">
        <f t="shared" ref="D94:E95" si="38">D95</f>
        <v>3883000</v>
      </c>
      <c r="E94" s="6">
        <f t="shared" si="38"/>
        <v>5089226.87</v>
      </c>
      <c r="F94" s="6">
        <f t="shared" si="34"/>
        <v>131.06430260108164</v>
      </c>
      <c r="G94" s="6">
        <f t="shared" si="35"/>
        <v>131.06430260108164</v>
      </c>
      <c r="H94" s="2"/>
    </row>
    <row r="95" spans="1:8" ht="30" x14ac:dyDescent="0.25">
      <c r="A95" s="11" t="s">
        <v>163</v>
      </c>
      <c r="B95" s="7" t="s">
        <v>164</v>
      </c>
      <c r="C95" s="6">
        <f>C96</f>
        <v>3883000</v>
      </c>
      <c r="D95" s="6">
        <f t="shared" si="38"/>
        <v>3883000</v>
      </c>
      <c r="E95" s="6">
        <f t="shared" si="38"/>
        <v>5089226.87</v>
      </c>
      <c r="F95" s="6">
        <f t="shared" si="34"/>
        <v>131.06430260108164</v>
      </c>
      <c r="G95" s="6">
        <f t="shared" si="35"/>
        <v>131.06430260108164</v>
      </c>
      <c r="H95" s="2"/>
    </row>
    <row r="96" spans="1:8" ht="30" x14ac:dyDescent="0.25">
      <c r="A96" s="11" t="s">
        <v>165</v>
      </c>
      <c r="B96" s="7" t="s">
        <v>166</v>
      </c>
      <c r="C96" s="6">
        <v>3883000</v>
      </c>
      <c r="D96" s="6">
        <v>3883000</v>
      </c>
      <c r="E96" s="6">
        <v>5089226.87</v>
      </c>
      <c r="F96" s="6">
        <f t="shared" si="34"/>
        <v>131.06430260108164</v>
      </c>
      <c r="G96" s="6">
        <f t="shared" si="35"/>
        <v>131.06430260108164</v>
      </c>
      <c r="H96" s="2"/>
    </row>
    <row r="97" spans="1:8" ht="30" x14ac:dyDescent="0.25">
      <c r="A97" s="11" t="s">
        <v>167</v>
      </c>
      <c r="B97" s="7" t="s">
        <v>168</v>
      </c>
      <c r="C97" s="6">
        <f>C98+C103++C108</f>
        <v>40500000</v>
      </c>
      <c r="D97" s="6">
        <f t="shared" ref="D97:E97" si="39">D98+D103++D108</f>
        <v>117077000</v>
      </c>
      <c r="E97" s="6">
        <f t="shared" si="39"/>
        <v>124538578.09</v>
      </c>
      <c r="F97" s="6">
        <f t="shared" si="34"/>
        <v>307.50266195061727</v>
      </c>
      <c r="G97" s="6">
        <f t="shared" si="35"/>
        <v>106.37322282771169</v>
      </c>
      <c r="H97" s="2"/>
    </row>
    <row r="98" spans="1:8" ht="104.25" customHeight="1" x14ac:dyDescent="0.25">
      <c r="A98" s="11" t="s">
        <v>169</v>
      </c>
      <c r="B98" s="7" t="s">
        <v>170</v>
      </c>
      <c r="C98" s="6">
        <f>C99</f>
        <v>1000000</v>
      </c>
      <c r="D98" s="6">
        <f t="shared" ref="D98:E99" si="40">D99</f>
        <v>2598000</v>
      </c>
      <c r="E98" s="6">
        <f t="shared" si="40"/>
        <v>6380187.7000000002</v>
      </c>
      <c r="F98" s="6">
        <f t="shared" si="34"/>
        <v>638.01877000000002</v>
      </c>
      <c r="G98" s="6">
        <f t="shared" si="35"/>
        <v>245.5807428791378</v>
      </c>
      <c r="H98" s="2" t="s">
        <v>395</v>
      </c>
    </row>
    <row r="99" spans="1:8" ht="97.15" customHeight="1" x14ac:dyDescent="0.25">
      <c r="A99" s="11" t="s">
        <v>171</v>
      </c>
      <c r="B99" s="7" t="s">
        <v>172</v>
      </c>
      <c r="C99" s="6">
        <f>C100</f>
        <v>1000000</v>
      </c>
      <c r="D99" s="6">
        <f t="shared" si="40"/>
        <v>2598000</v>
      </c>
      <c r="E99" s="6">
        <f t="shared" si="40"/>
        <v>6380187.7000000002</v>
      </c>
      <c r="F99" s="6">
        <f t="shared" si="34"/>
        <v>638.01877000000002</v>
      </c>
      <c r="G99" s="6">
        <f t="shared" si="35"/>
        <v>245.5807428791378</v>
      </c>
      <c r="H99" s="2"/>
    </row>
    <row r="100" spans="1:8" ht="120" x14ac:dyDescent="0.25">
      <c r="A100" s="11" t="s">
        <v>173</v>
      </c>
      <c r="B100" s="7" t="s">
        <v>174</v>
      </c>
      <c r="C100" s="6">
        <v>1000000</v>
      </c>
      <c r="D100" s="6">
        <v>2598000</v>
      </c>
      <c r="E100" s="6">
        <v>6380187.7000000002</v>
      </c>
      <c r="F100" s="6">
        <f t="shared" si="34"/>
        <v>638.01877000000002</v>
      </c>
      <c r="G100" s="6">
        <f t="shared" si="35"/>
        <v>245.5807428791378</v>
      </c>
      <c r="H100" s="2"/>
    </row>
    <row r="101" spans="1:8" ht="120" hidden="1" x14ac:dyDescent="0.25">
      <c r="A101" s="11" t="s">
        <v>175</v>
      </c>
      <c r="B101" s="7" t="s">
        <v>176</v>
      </c>
      <c r="C101" s="6" t="s">
        <v>12</v>
      </c>
      <c r="D101" s="6" t="s">
        <v>12</v>
      </c>
      <c r="E101" s="6">
        <v>0</v>
      </c>
      <c r="F101" s="6" t="s">
        <v>12</v>
      </c>
      <c r="G101" s="6" t="s">
        <v>12</v>
      </c>
      <c r="H101" s="2"/>
    </row>
    <row r="102" spans="1:8" ht="120" hidden="1" x14ac:dyDescent="0.25">
      <c r="A102" s="11" t="s">
        <v>177</v>
      </c>
      <c r="B102" s="7" t="s">
        <v>178</v>
      </c>
      <c r="C102" s="6" t="s">
        <v>12</v>
      </c>
      <c r="D102" s="6" t="s">
        <v>12</v>
      </c>
      <c r="E102" s="6">
        <v>0</v>
      </c>
      <c r="F102" s="6" t="s">
        <v>12</v>
      </c>
      <c r="G102" s="6" t="s">
        <v>12</v>
      </c>
      <c r="H102" s="2"/>
    </row>
    <row r="103" spans="1:8" ht="45" x14ac:dyDescent="0.25">
      <c r="A103" s="11" t="s">
        <v>179</v>
      </c>
      <c r="B103" s="7" t="s">
        <v>180</v>
      </c>
      <c r="C103" s="6">
        <f>C104+C106</f>
        <v>35500000</v>
      </c>
      <c r="D103" s="6">
        <f t="shared" ref="D103:E103" si="41">D104+D106</f>
        <v>111502000</v>
      </c>
      <c r="E103" s="6">
        <f t="shared" si="41"/>
        <v>115180920.03</v>
      </c>
      <c r="F103" s="6">
        <f t="shared" si="34"/>
        <v>324.45329585915493</v>
      </c>
      <c r="G103" s="6">
        <f t="shared" si="35"/>
        <v>103.29942066510019</v>
      </c>
      <c r="H103" s="2"/>
    </row>
    <row r="104" spans="1:8" ht="45" x14ac:dyDescent="0.25">
      <c r="A104" s="11" t="s">
        <v>181</v>
      </c>
      <c r="B104" s="7" t="s">
        <v>182</v>
      </c>
      <c r="C104" s="6">
        <f>C105</f>
        <v>35000000</v>
      </c>
      <c r="D104" s="6">
        <f t="shared" ref="D104:E104" si="42">D105</f>
        <v>110435000</v>
      </c>
      <c r="E104" s="6">
        <f t="shared" si="42"/>
        <v>112881635.93000001</v>
      </c>
      <c r="F104" s="6">
        <f t="shared" si="34"/>
        <v>322.5189598</v>
      </c>
      <c r="G104" s="6">
        <f t="shared" si="35"/>
        <v>102.21545337076108</v>
      </c>
      <c r="H104" s="2" t="s">
        <v>454</v>
      </c>
    </row>
    <row r="105" spans="1:8" ht="60" x14ac:dyDescent="0.25">
      <c r="A105" s="11" t="s">
        <v>183</v>
      </c>
      <c r="B105" s="7" t="s">
        <v>184</v>
      </c>
      <c r="C105" s="6">
        <v>35000000</v>
      </c>
      <c r="D105" s="6">
        <v>110435000</v>
      </c>
      <c r="E105" s="6">
        <v>112881635.93000001</v>
      </c>
      <c r="F105" s="6">
        <f t="shared" si="34"/>
        <v>322.5189598</v>
      </c>
      <c r="G105" s="6">
        <f t="shared" si="35"/>
        <v>102.21545337076108</v>
      </c>
      <c r="H105" s="2"/>
    </row>
    <row r="106" spans="1:8" ht="75" x14ac:dyDescent="0.25">
      <c r="A106" s="11" t="s">
        <v>185</v>
      </c>
      <c r="B106" s="7" t="s">
        <v>186</v>
      </c>
      <c r="C106" s="6">
        <f>C107</f>
        <v>500000</v>
      </c>
      <c r="D106" s="6">
        <f t="shared" ref="D106:E106" si="43">D107</f>
        <v>1067000</v>
      </c>
      <c r="E106" s="6">
        <f t="shared" si="43"/>
        <v>2299284.1</v>
      </c>
      <c r="F106" s="6">
        <f t="shared" si="34"/>
        <v>459.85681999999997</v>
      </c>
      <c r="G106" s="6">
        <f t="shared" si="35"/>
        <v>215.49054358013123</v>
      </c>
      <c r="H106" s="2"/>
    </row>
    <row r="107" spans="1:8" ht="54" customHeight="1" x14ac:dyDescent="0.25">
      <c r="A107" s="11" t="s">
        <v>187</v>
      </c>
      <c r="B107" s="7" t="s">
        <v>188</v>
      </c>
      <c r="C107" s="6">
        <v>500000</v>
      </c>
      <c r="D107" s="6">
        <v>1067000</v>
      </c>
      <c r="E107" s="6">
        <v>2299284.1</v>
      </c>
      <c r="F107" s="6">
        <f t="shared" si="34"/>
        <v>459.85681999999997</v>
      </c>
      <c r="G107" s="6">
        <f t="shared" si="35"/>
        <v>215.49054358013123</v>
      </c>
      <c r="H107" s="2"/>
    </row>
    <row r="108" spans="1:8" ht="105" x14ac:dyDescent="0.25">
      <c r="A108" s="11" t="s">
        <v>189</v>
      </c>
      <c r="B108" s="7" t="s">
        <v>190</v>
      </c>
      <c r="C108" s="6">
        <f>C109</f>
        <v>4000000</v>
      </c>
      <c r="D108" s="6">
        <f t="shared" ref="D108:E109" si="44">D109</f>
        <v>2977000</v>
      </c>
      <c r="E108" s="6">
        <f t="shared" si="44"/>
        <v>2977470.36</v>
      </c>
      <c r="F108" s="6">
        <f t="shared" si="34"/>
        <v>74.436758999999995</v>
      </c>
      <c r="G108" s="6">
        <f t="shared" si="35"/>
        <v>100.01579979845481</v>
      </c>
      <c r="H108" s="2"/>
    </row>
    <row r="109" spans="1:8" ht="90" x14ac:dyDescent="0.25">
      <c r="A109" s="11" t="s">
        <v>191</v>
      </c>
      <c r="B109" s="7" t="s">
        <v>192</v>
      </c>
      <c r="C109" s="6">
        <f>C110</f>
        <v>4000000</v>
      </c>
      <c r="D109" s="6">
        <f t="shared" si="44"/>
        <v>2977000</v>
      </c>
      <c r="E109" s="6">
        <f t="shared" si="44"/>
        <v>2977470.36</v>
      </c>
      <c r="F109" s="6">
        <f t="shared" si="34"/>
        <v>74.436758999999995</v>
      </c>
      <c r="G109" s="6">
        <f t="shared" si="35"/>
        <v>100.01579979845481</v>
      </c>
      <c r="H109" s="2"/>
    </row>
    <row r="110" spans="1:8" ht="120" x14ac:dyDescent="0.25">
      <c r="A110" s="11" t="s">
        <v>193</v>
      </c>
      <c r="B110" s="7" t="s">
        <v>194</v>
      </c>
      <c r="C110" s="6">
        <v>4000000</v>
      </c>
      <c r="D110" s="6">
        <v>2977000</v>
      </c>
      <c r="E110" s="6">
        <v>2977470.36</v>
      </c>
      <c r="F110" s="6">
        <f t="shared" si="34"/>
        <v>74.436758999999995</v>
      </c>
      <c r="G110" s="6">
        <f t="shared" si="35"/>
        <v>100.01579979845481</v>
      </c>
      <c r="H110" s="2"/>
    </row>
    <row r="111" spans="1:8" ht="68.25" customHeight="1" x14ac:dyDescent="0.25">
      <c r="A111" s="11" t="s">
        <v>195</v>
      </c>
      <c r="B111" s="7" t="s">
        <v>196</v>
      </c>
      <c r="C111" s="6">
        <f>C112+C141</f>
        <v>1195000</v>
      </c>
      <c r="D111" s="6">
        <f>D112+D139+D141+D146+D152</f>
        <v>7795000</v>
      </c>
      <c r="E111" s="6">
        <f>E112+E139+E141+E146+E152</f>
        <v>8691000.5200000014</v>
      </c>
      <c r="F111" s="6">
        <f t="shared" si="34"/>
        <v>727.2803782426779</v>
      </c>
      <c r="G111" s="6">
        <f t="shared" si="35"/>
        <v>111.49455445798591</v>
      </c>
      <c r="H111" s="2" t="s">
        <v>459</v>
      </c>
    </row>
    <row r="112" spans="1:8" ht="45" x14ac:dyDescent="0.25">
      <c r="A112" s="11" t="s">
        <v>197</v>
      </c>
      <c r="B112" s="7" t="s">
        <v>198</v>
      </c>
      <c r="C112" s="6">
        <f>C117</f>
        <v>415000</v>
      </c>
      <c r="D112" s="6">
        <f>D117+D119+D131+D136+D137</f>
        <v>4199000</v>
      </c>
      <c r="E112" s="6">
        <f>E113+E115+E117+E119+E121+E123+E125+E127+E129+E131+E133+E135+E137</f>
        <v>4418377.83</v>
      </c>
      <c r="F112" s="6">
        <f t="shared" si="34"/>
        <v>1064.669356626506</v>
      </c>
      <c r="G112" s="6">
        <f t="shared" si="35"/>
        <v>105.22452560133367</v>
      </c>
      <c r="H112" s="2"/>
    </row>
    <row r="113" spans="1:8" ht="75" x14ac:dyDescent="0.25">
      <c r="A113" s="11" t="s">
        <v>199</v>
      </c>
      <c r="B113" s="7" t="s">
        <v>200</v>
      </c>
      <c r="C113" s="6" t="s">
        <v>12</v>
      </c>
      <c r="D113" s="6">
        <v>0</v>
      </c>
      <c r="E113" s="6">
        <f>E114</f>
        <v>201980.42</v>
      </c>
      <c r="F113" s="6">
        <v>0</v>
      </c>
      <c r="G113" s="6">
        <v>0</v>
      </c>
      <c r="H113" s="2"/>
    </row>
    <row r="114" spans="1:8" ht="105" x14ac:dyDescent="0.25">
      <c r="A114" s="11" t="s">
        <v>201</v>
      </c>
      <c r="B114" s="7" t="s">
        <v>202</v>
      </c>
      <c r="C114" s="6" t="s">
        <v>12</v>
      </c>
      <c r="D114" s="6">
        <v>0</v>
      </c>
      <c r="E114" s="6">
        <v>201980.42</v>
      </c>
      <c r="F114" s="6">
        <v>0</v>
      </c>
      <c r="G114" s="6">
        <v>0</v>
      </c>
      <c r="H114" s="2"/>
    </row>
    <row r="115" spans="1:8" ht="105" x14ac:dyDescent="0.25">
      <c r="A115" s="11" t="s">
        <v>203</v>
      </c>
      <c r="B115" s="7" t="s">
        <v>204</v>
      </c>
      <c r="C115" s="6" t="s">
        <v>12</v>
      </c>
      <c r="D115" s="6">
        <v>0</v>
      </c>
      <c r="E115" s="6">
        <f>E116</f>
        <v>317674.99</v>
      </c>
      <c r="F115" s="6">
        <v>0</v>
      </c>
      <c r="G115" s="6">
        <v>0</v>
      </c>
      <c r="H115" s="2"/>
    </row>
    <row r="116" spans="1:8" ht="135" x14ac:dyDescent="0.25">
      <c r="A116" s="11" t="s">
        <v>205</v>
      </c>
      <c r="B116" s="7" t="s">
        <v>206</v>
      </c>
      <c r="C116" s="6" t="s">
        <v>12</v>
      </c>
      <c r="D116" s="6">
        <v>0</v>
      </c>
      <c r="E116" s="6">
        <v>317674.99</v>
      </c>
      <c r="F116" s="6">
        <v>0</v>
      </c>
      <c r="G116" s="6">
        <v>0</v>
      </c>
      <c r="H116" s="2"/>
    </row>
    <row r="117" spans="1:8" ht="75" x14ac:dyDescent="0.25">
      <c r="A117" s="11" t="s">
        <v>207</v>
      </c>
      <c r="B117" s="7" t="s">
        <v>208</v>
      </c>
      <c r="C117" s="6">
        <f>C118</f>
        <v>415000</v>
      </c>
      <c r="D117" s="6">
        <f t="shared" ref="D117:E117" si="45">D118</f>
        <v>99000</v>
      </c>
      <c r="E117" s="6">
        <f t="shared" si="45"/>
        <v>42352.57</v>
      </c>
      <c r="F117" s="6">
        <f t="shared" si="34"/>
        <v>10.205438554216867</v>
      </c>
      <c r="G117" s="6">
        <f t="shared" si="35"/>
        <v>42.780373737373736</v>
      </c>
      <c r="H117" s="2"/>
    </row>
    <row r="118" spans="1:8" ht="105" x14ac:dyDescent="0.25">
      <c r="A118" s="11" t="s">
        <v>209</v>
      </c>
      <c r="B118" s="7" t="s">
        <v>210</v>
      </c>
      <c r="C118" s="6">
        <v>415000</v>
      </c>
      <c r="D118" s="6">
        <v>99000</v>
      </c>
      <c r="E118" s="6">
        <v>42352.57</v>
      </c>
      <c r="F118" s="6">
        <f t="shared" si="34"/>
        <v>10.205438554216867</v>
      </c>
      <c r="G118" s="6">
        <f t="shared" si="35"/>
        <v>42.780373737373736</v>
      </c>
      <c r="H118" s="2"/>
    </row>
    <row r="119" spans="1:8" ht="90" x14ac:dyDescent="0.25">
      <c r="A119" s="11" t="s">
        <v>211</v>
      </c>
      <c r="B119" s="7" t="s">
        <v>212</v>
      </c>
      <c r="C119" s="6" t="s">
        <v>12</v>
      </c>
      <c r="D119" s="6">
        <f>D120</f>
        <v>245000</v>
      </c>
      <c r="E119" s="6">
        <f>E120</f>
        <v>287238.31</v>
      </c>
      <c r="F119" s="6">
        <v>0</v>
      </c>
      <c r="G119" s="6">
        <f t="shared" si="35"/>
        <v>117.24012653061224</v>
      </c>
      <c r="H119" s="2"/>
    </row>
    <row r="120" spans="1:8" ht="120" x14ac:dyDescent="0.25">
      <c r="A120" s="11" t="s">
        <v>213</v>
      </c>
      <c r="B120" s="7" t="s">
        <v>214</v>
      </c>
      <c r="C120" s="6" t="s">
        <v>12</v>
      </c>
      <c r="D120" s="6">
        <v>245000</v>
      </c>
      <c r="E120" s="6">
        <v>287238.31</v>
      </c>
      <c r="F120" s="6">
        <v>0</v>
      </c>
      <c r="G120" s="6">
        <f t="shared" si="35"/>
        <v>117.24012653061224</v>
      </c>
      <c r="H120" s="2"/>
    </row>
    <row r="121" spans="1:8" ht="75" x14ac:dyDescent="0.25">
      <c r="A121" s="11" t="s">
        <v>215</v>
      </c>
      <c r="B121" s="7" t="s">
        <v>216</v>
      </c>
      <c r="C121" s="6" t="s">
        <v>12</v>
      </c>
      <c r="D121" s="6" t="s">
        <v>12</v>
      </c>
      <c r="E121" s="6">
        <f>E122</f>
        <v>2168.4</v>
      </c>
      <c r="F121" s="6">
        <v>0</v>
      </c>
      <c r="G121" s="6">
        <v>0</v>
      </c>
      <c r="H121" s="2"/>
    </row>
    <row r="122" spans="1:8" ht="105" x14ac:dyDescent="0.25">
      <c r="A122" s="11" t="s">
        <v>217</v>
      </c>
      <c r="B122" s="7" t="s">
        <v>218</v>
      </c>
      <c r="C122" s="6" t="s">
        <v>12</v>
      </c>
      <c r="D122" s="6" t="s">
        <v>12</v>
      </c>
      <c r="E122" s="6">
        <v>2168.4</v>
      </c>
      <c r="F122" s="6">
        <v>0</v>
      </c>
      <c r="G122" s="6">
        <v>0</v>
      </c>
      <c r="H122" s="2"/>
    </row>
    <row r="123" spans="1:8" ht="75" x14ac:dyDescent="0.25">
      <c r="A123" s="11" t="s">
        <v>219</v>
      </c>
      <c r="B123" s="7" t="s">
        <v>220</v>
      </c>
      <c r="C123" s="6" t="s">
        <v>12</v>
      </c>
      <c r="D123" s="6" t="s">
        <v>12</v>
      </c>
      <c r="E123" s="6">
        <f>E124</f>
        <v>5500</v>
      </c>
      <c r="F123" s="6">
        <v>0</v>
      </c>
      <c r="G123" s="6">
        <v>0</v>
      </c>
      <c r="H123" s="2"/>
    </row>
    <row r="124" spans="1:8" ht="105" x14ac:dyDescent="0.25">
      <c r="A124" s="11" t="s">
        <v>221</v>
      </c>
      <c r="B124" s="7" t="s">
        <v>222</v>
      </c>
      <c r="C124" s="6" t="s">
        <v>12</v>
      </c>
      <c r="D124" s="6" t="s">
        <v>12</v>
      </c>
      <c r="E124" s="6">
        <v>5500</v>
      </c>
      <c r="F124" s="6">
        <v>0</v>
      </c>
      <c r="G124" s="6">
        <v>0</v>
      </c>
      <c r="H124" s="2"/>
    </row>
    <row r="125" spans="1:8" ht="75" x14ac:dyDescent="0.25">
      <c r="A125" s="11" t="s">
        <v>223</v>
      </c>
      <c r="B125" s="7" t="s">
        <v>224</v>
      </c>
      <c r="C125" s="6" t="s">
        <v>12</v>
      </c>
      <c r="D125" s="6" t="s">
        <v>12</v>
      </c>
      <c r="E125" s="6">
        <f>E126</f>
        <v>11000</v>
      </c>
      <c r="F125" s="6">
        <v>0</v>
      </c>
      <c r="G125" s="6">
        <v>0</v>
      </c>
      <c r="H125" s="2"/>
    </row>
    <row r="126" spans="1:8" ht="105" x14ac:dyDescent="0.25">
      <c r="A126" s="11" t="s">
        <v>225</v>
      </c>
      <c r="B126" s="7" t="s">
        <v>226</v>
      </c>
      <c r="C126" s="6" t="s">
        <v>12</v>
      </c>
      <c r="D126" s="6" t="s">
        <v>12</v>
      </c>
      <c r="E126" s="6">
        <v>11000</v>
      </c>
      <c r="F126" s="6">
        <v>0</v>
      </c>
      <c r="G126" s="6">
        <v>0</v>
      </c>
      <c r="H126" s="2"/>
    </row>
    <row r="127" spans="1:8" ht="90" x14ac:dyDescent="0.25">
      <c r="A127" s="11" t="s">
        <v>227</v>
      </c>
      <c r="B127" s="7" t="s">
        <v>228</v>
      </c>
      <c r="C127" s="6" t="s">
        <v>12</v>
      </c>
      <c r="D127" s="6" t="s">
        <v>12</v>
      </c>
      <c r="E127" s="6">
        <f>E128</f>
        <v>278815.39</v>
      </c>
      <c r="F127" s="6">
        <v>0</v>
      </c>
      <c r="G127" s="6">
        <v>0</v>
      </c>
      <c r="H127" s="2"/>
    </row>
    <row r="128" spans="1:8" ht="120" x14ac:dyDescent="0.25">
      <c r="A128" s="11" t="s">
        <v>229</v>
      </c>
      <c r="B128" s="7" t="s">
        <v>230</v>
      </c>
      <c r="C128" s="6" t="s">
        <v>12</v>
      </c>
      <c r="D128" s="6" t="s">
        <v>12</v>
      </c>
      <c r="E128" s="6">
        <v>278815.39</v>
      </c>
      <c r="F128" s="6">
        <v>0</v>
      </c>
      <c r="G128" s="6">
        <v>0</v>
      </c>
      <c r="H128" s="2"/>
    </row>
    <row r="129" spans="1:8" ht="90" x14ac:dyDescent="0.25">
      <c r="A129" s="11" t="s">
        <v>231</v>
      </c>
      <c r="B129" s="7" t="s">
        <v>232</v>
      </c>
      <c r="C129" s="6" t="s">
        <v>12</v>
      </c>
      <c r="D129" s="6" t="s">
        <v>12</v>
      </c>
      <c r="E129" s="6">
        <f>E130</f>
        <v>177335.92</v>
      </c>
      <c r="F129" s="6">
        <v>0</v>
      </c>
      <c r="G129" s="6">
        <v>0</v>
      </c>
      <c r="H129" s="2"/>
    </row>
    <row r="130" spans="1:8" ht="150" x14ac:dyDescent="0.25">
      <c r="A130" s="11" t="s">
        <v>233</v>
      </c>
      <c r="B130" s="7" t="s">
        <v>234</v>
      </c>
      <c r="C130" s="6" t="s">
        <v>12</v>
      </c>
      <c r="D130" s="6" t="s">
        <v>12</v>
      </c>
      <c r="E130" s="6">
        <v>177335.92</v>
      </c>
      <c r="F130" s="6">
        <v>0</v>
      </c>
      <c r="G130" s="6">
        <v>0</v>
      </c>
      <c r="H130" s="2"/>
    </row>
    <row r="131" spans="1:8" ht="90" x14ac:dyDescent="0.25">
      <c r="A131" s="11" t="s">
        <v>235</v>
      </c>
      <c r="B131" s="7" t="s">
        <v>236</v>
      </c>
      <c r="C131" s="6" t="s">
        <v>12</v>
      </c>
      <c r="D131" s="6">
        <f>D132</f>
        <v>280000</v>
      </c>
      <c r="E131" s="6">
        <f>E132</f>
        <v>278352.03000000003</v>
      </c>
      <c r="F131" s="6">
        <v>0</v>
      </c>
      <c r="G131" s="6">
        <f t="shared" si="35"/>
        <v>99.411439285714295</v>
      </c>
      <c r="H131" s="2"/>
    </row>
    <row r="132" spans="1:8" ht="120" x14ac:dyDescent="0.25">
      <c r="A132" s="11" t="s">
        <v>237</v>
      </c>
      <c r="B132" s="7" t="s">
        <v>238</v>
      </c>
      <c r="C132" s="6" t="s">
        <v>12</v>
      </c>
      <c r="D132" s="6">
        <v>280000</v>
      </c>
      <c r="E132" s="6">
        <v>278352.03000000003</v>
      </c>
      <c r="F132" s="6">
        <v>0</v>
      </c>
      <c r="G132" s="6">
        <f t="shared" si="35"/>
        <v>99.411439285714295</v>
      </c>
      <c r="H132" s="2"/>
    </row>
    <row r="133" spans="1:8" ht="90" x14ac:dyDescent="0.25">
      <c r="A133" s="11" t="s">
        <v>239</v>
      </c>
      <c r="B133" s="7" t="s">
        <v>240</v>
      </c>
      <c r="C133" s="6" t="s">
        <v>12</v>
      </c>
      <c r="D133" s="6" t="s">
        <v>12</v>
      </c>
      <c r="E133" s="6">
        <f>E134</f>
        <v>32239.65</v>
      </c>
      <c r="F133" s="6">
        <v>0</v>
      </c>
      <c r="G133" s="6">
        <v>0</v>
      </c>
      <c r="H133" s="2"/>
    </row>
    <row r="134" spans="1:8" ht="120" x14ac:dyDescent="0.25">
      <c r="A134" s="11" t="s">
        <v>241</v>
      </c>
      <c r="B134" s="7" t="s">
        <v>242</v>
      </c>
      <c r="C134" s="6" t="s">
        <v>12</v>
      </c>
      <c r="D134" s="6" t="s">
        <v>12</v>
      </c>
      <c r="E134" s="6">
        <v>32239.65</v>
      </c>
      <c r="F134" s="6">
        <v>0</v>
      </c>
      <c r="G134" s="6">
        <v>0</v>
      </c>
      <c r="H134" s="2"/>
    </row>
    <row r="135" spans="1:8" ht="75" x14ac:dyDescent="0.25">
      <c r="A135" s="11" t="s">
        <v>243</v>
      </c>
      <c r="B135" s="7" t="s">
        <v>244</v>
      </c>
      <c r="C135" s="6" t="s">
        <v>12</v>
      </c>
      <c r="D135" s="6">
        <f>D136</f>
        <v>570000</v>
      </c>
      <c r="E135" s="6">
        <f>E136</f>
        <v>597394.52</v>
      </c>
      <c r="F135" s="6">
        <v>0</v>
      </c>
      <c r="G135" s="6">
        <f t="shared" si="35"/>
        <v>104.80605614035088</v>
      </c>
      <c r="H135" s="2"/>
    </row>
    <row r="136" spans="1:8" ht="105" x14ac:dyDescent="0.25">
      <c r="A136" s="11" t="s">
        <v>245</v>
      </c>
      <c r="B136" s="7" t="s">
        <v>246</v>
      </c>
      <c r="C136" s="6" t="s">
        <v>12</v>
      </c>
      <c r="D136" s="6">
        <v>570000</v>
      </c>
      <c r="E136" s="6">
        <v>597394.52</v>
      </c>
      <c r="F136" s="6">
        <v>0</v>
      </c>
      <c r="G136" s="6">
        <f t="shared" si="35"/>
        <v>104.80605614035088</v>
      </c>
      <c r="H136" s="2"/>
    </row>
    <row r="137" spans="1:8" ht="90" x14ac:dyDescent="0.25">
      <c r="A137" s="11" t="s">
        <v>247</v>
      </c>
      <c r="B137" s="7" t="s">
        <v>248</v>
      </c>
      <c r="C137" s="6" t="s">
        <v>12</v>
      </c>
      <c r="D137" s="6">
        <f>D138</f>
        <v>3005000</v>
      </c>
      <c r="E137" s="6">
        <f>E138</f>
        <v>2186325.63</v>
      </c>
      <c r="F137" s="6">
        <v>0</v>
      </c>
      <c r="G137" s="6">
        <f t="shared" si="35"/>
        <v>72.756260565723778</v>
      </c>
      <c r="H137" s="2"/>
    </row>
    <row r="138" spans="1:8" ht="120" x14ac:dyDescent="0.25">
      <c r="A138" s="11" t="s">
        <v>249</v>
      </c>
      <c r="B138" s="7" t="s">
        <v>250</v>
      </c>
      <c r="C138" s="6" t="s">
        <v>12</v>
      </c>
      <c r="D138" s="6">
        <v>3005000</v>
      </c>
      <c r="E138" s="6">
        <v>2186325.63</v>
      </c>
      <c r="F138" s="6">
        <v>0</v>
      </c>
      <c r="G138" s="6">
        <f t="shared" si="35"/>
        <v>72.756260565723778</v>
      </c>
      <c r="H138" s="2"/>
    </row>
    <row r="139" spans="1:8" ht="45" x14ac:dyDescent="0.25">
      <c r="A139" s="11" t="s">
        <v>251</v>
      </c>
      <c r="B139" s="7" t="s">
        <v>252</v>
      </c>
      <c r="C139" s="6" t="s">
        <v>12</v>
      </c>
      <c r="D139" s="6">
        <f>D140</f>
        <v>685000</v>
      </c>
      <c r="E139" s="6">
        <f>E140</f>
        <v>688882.56</v>
      </c>
      <c r="F139" s="6">
        <v>0</v>
      </c>
      <c r="G139" s="6">
        <f t="shared" si="35"/>
        <v>100.56679708029196</v>
      </c>
      <c r="H139" s="2"/>
    </row>
    <row r="140" spans="1:8" ht="60" x14ac:dyDescent="0.25">
      <c r="A140" s="11" t="s">
        <v>253</v>
      </c>
      <c r="B140" s="7" t="s">
        <v>254</v>
      </c>
      <c r="C140" s="6" t="s">
        <v>12</v>
      </c>
      <c r="D140" s="6">
        <v>685000</v>
      </c>
      <c r="E140" s="6">
        <v>688882.56</v>
      </c>
      <c r="F140" s="6">
        <v>0</v>
      </c>
      <c r="G140" s="6">
        <f t="shared" si="35"/>
        <v>100.56679708029196</v>
      </c>
      <c r="H140" s="2"/>
    </row>
    <row r="141" spans="1:8" ht="135" x14ac:dyDescent="0.25">
      <c r="A141" s="11" t="s">
        <v>255</v>
      </c>
      <c r="B141" s="7" t="s">
        <v>256</v>
      </c>
      <c r="C141" s="6">
        <f>C142</f>
        <v>780000</v>
      </c>
      <c r="D141" s="6">
        <f t="shared" ref="D141:E142" si="46">D142</f>
        <v>1255000</v>
      </c>
      <c r="E141" s="6">
        <f t="shared" si="46"/>
        <v>1309153.53</v>
      </c>
      <c r="F141" s="6">
        <f t="shared" si="34"/>
        <v>167.84019615384616</v>
      </c>
      <c r="G141" s="6">
        <f t="shared" si="35"/>
        <v>104.31502231075697</v>
      </c>
      <c r="H141" s="2"/>
    </row>
    <row r="142" spans="1:8" ht="75" x14ac:dyDescent="0.25">
      <c r="A142" s="11" t="s">
        <v>257</v>
      </c>
      <c r="B142" s="7" t="s">
        <v>258</v>
      </c>
      <c r="C142" s="6">
        <f>C143</f>
        <v>780000</v>
      </c>
      <c r="D142" s="6">
        <f t="shared" si="46"/>
        <v>1255000</v>
      </c>
      <c r="E142" s="6">
        <f t="shared" si="46"/>
        <v>1309153.53</v>
      </c>
      <c r="F142" s="6">
        <f t="shared" si="34"/>
        <v>167.84019615384616</v>
      </c>
      <c r="G142" s="6">
        <f t="shared" si="35"/>
        <v>104.31502231075697</v>
      </c>
      <c r="H142" s="2"/>
    </row>
    <row r="143" spans="1:8" ht="90" x14ac:dyDescent="0.25">
      <c r="A143" s="11" t="s">
        <v>259</v>
      </c>
      <c r="B143" s="7" t="s">
        <v>260</v>
      </c>
      <c r="C143" s="6">
        <v>780000</v>
      </c>
      <c r="D143" s="6">
        <v>1255000</v>
      </c>
      <c r="E143" s="6">
        <v>1309153.53</v>
      </c>
      <c r="F143" s="6">
        <f t="shared" si="34"/>
        <v>167.84019615384616</v>
      </c>
      <c r="G143" s="6">
        <f t="shared" si="35"/>
        <v>104.31502231075697</v>
      </c>
      <c r="H143" s="2"/>
    </row>
    <row r="144" spans="1:8" ht="105" x14ac:dyDescent="0.25">
      <c r="A144" s="11" t="s">
        <v>261</v>
      </c>
      <c r="B144" s="7" t="s">
        <v>262</v>
      </c>
      <c r="C144" s="6" t="s">
        <v>12</v>
      </c>
      <c r="D144" s="6" t="s">
        <v>12</v>
      </c>
      <c r="E144" s="6">
        <v>0</v>
      </c>
      <c r="F144" s="6">
        <v>0</v>
      </c>
      <c r="G144" s="6">
        <v>0</v>
      </c>
      <c r="H144" s="2"/>
    </row>
    <row r="145" spans="1:8" ht="90" x14ac:dyDescent="0.25">
      <c r="A145" s="11" t="s">
        <v>263</v>
      </c>
      <c r="B145" s="7" t="s">
        <v>264</v>
      </c>
      <c r="C145" s="6" t="s">
        <v>12</v>
      </c>
      <c r="D145" s="6" t="s">
        <v>12</v>
      </c>
      <c r="E145" s="6">
        <v>0</v>
      </c>
      <c r="F145" s="6">
        <v>0</v>
      </c>
      <c r="G145" s="6">
        <v>0</v>
      </c>
      <c r="H145" s="2"/>
    </row>
    <row r="146" spans="1:8" ht="30" x14ac:dyDescent="0.25">
      <c r="A146" s="11" t="s">
        <v>265</v>
      </c>
      <c r="B146" s="7" t="s">
        <v>266</v>
      </c>
      <c r="C146" s="6" t="s">
        <v>12</v>
      </c>
      <c r="D146" s="6">
        <f>D151</f>
        <v>1090000</v>
      </c>
      <c r="E146" s="6">
        <f>+E147+E149</f>
        <v>1692737.94</v>
      </c>
      <c r="F146" s="6">
        <v>0</v>
      </c>
      <c r="G146" s="6">
        <f t="shared" si="35"/>
        <v>155.29705871559631</v>
      </c>
      <c r="H146" s="2"/>
    </row>
    <row r="147" spans="1:8" ht="75" x14ac:dyDescent="0.25">
      <c r="A147" s="11" t="s">
        <v>449</v>
      </c>
      <c r="B147" s="7"/>
      <c r="C147" s="6"/>
      <c r="D147" s="6"/>
      <c r="E147" s="6">
        <f>E148</f>
        <v>159643.96</v>
      </c>
      <c r="F147" s="6">
        <v>0</v>
      </c>
      <c r="G147" s="6">
        <v>0</v>
      </c>
      <c r="H147" s="2"/>
    </row>
    <row r="148" spans="1:8" ht="30" x14ac:dyDescent="0.25">
      <c r="A148" s="11" t="s">
        <v>450</v>
      </c>
      <c r="B148" s="7"/>
      <c r="C148" s="6"/>
      <c r="D148" s="6"/>
      <c r="E148" s="6">
        <v>159643.96</v>
      </c>
      <c r="F148" s="6">
        <v>0</v>
      </c>
      <c r="G148" s="6">
        <v>0</v>
      </c>
      <c r="H148" s="2"/>
    </row>
    <row r="149" spans="1:8" ht="90" x14ac:dyDescent="0.25">
      <c r="A149" s="11" t="s">
        <v>267</v>
      </c>
      <c r="B149" s="7" t="s">
        <v>268</v>
      </c>
      <c r="C149" s="6" t="s">
        <v>12</v>
      </c>
      <c r="D149" s="6">
        <v>0</v>
      </c>
      <c r="E149" s="6">
        <f>E150+E151</f>
        <v>1533093.98</v>
      </c>
      <c r="F149" s="6">
        <v>0</v>
      </c>
      <c r="G149" s="6">
        <v>0</v>
      </c>
      <c r="H149" s="2"/>
    </row>
    <row r="150" spans="1:8" ht="90" x14ac:dyDescent="0.25">
      <c r="A150" s="11" t="s">
        <v>269</v>
      </c>
      <c r="B150" s="7" t="s">
        <v>270</v>
      </c>
      <c r="C150" s="6" t="s">
        <v>12</v>
      </c>
      <c r="D150" s="6">
        <v>0</v>
      </c>
      <c r="E150" s="6">
        <v>1442947.21</v>
      </c>
      <c r="F150" s="6">
        <v>0</v>
      </c>
      <c r="G150" s="6">
        <v>0</v>
      </c>
      <c r="H150" s="2"/>
    </row>
    <row r="151" spans="1:8" ht="90" x14ac:dyDescent="0.25">
      <c r="A151" s="11" t="s">
        <v>271</v>
      </c>
      <c r="B151" s="7" t="s">
        <v>272</v>
      </c>
      <c r="C151" s="6" t="s">
        <v>12</v>
      </c>
      <c r="D151" s="6">
        <v>1090000</v>
      </c>
      <c r="E151" s="6">
        <v>90146.77</v>
      </c>
      <c r="F151" s="6">
        <v>0</v>
      </c>
      <c r="G151" s="6">
        <f t="shared" ref="G151:G152" si="47">E151/D151*100</f>
        <v>8.2703458715596341</v>
      </c>
      <c r="H151" s="2"/>
    </row>
    <row r="152" spans="1:8" ht="30" x14ac:dyDescent="0.25">
      <c r="A152" s="11" t="s">
        <v>420</v>
      </c>
      <c r="B152" s="7" t="s">
        <v>421</v>
      </c>
      <c r="C152" s="6"/>
      <c r="D152" s="6">
        <v>566000</v>
      </c>
      <c r="E152" s="6">
        <v>581848.66</v>
      </c>
      <c r="F152" s="6">
        <v>0</v>
      </c>
      <c r="G152" s="6">
        <f t="shared" si="47"/>
        <v>102.80011660777386</v>
      </c>
      <c r="H152" s="2"/>
    </row>
    <row r="153" spans="1:8" ht="75" customHeight="1" x14ac:dyDescent="0.25">
      <c r="A153" s="11" t="s">
        <v>273</v>
      </c>
      <c r="B153" s="7" t="s">
        <v>274</v>
      </c>
      <c r="C153" s="6">
        <f>C154</f>
        <v>24320000</v>
      </c>
      <c r="D153" s="6">
        <f t="shared" ref="D153:E154" si="48">D154</f>
        <v>24320000</v>
      </c>
      <c r="E153" s="6">
        <f t="shared" si="48"/>
        <v>41261356.32</v>
      </c>
      <c r="F153" s="6">
        <f t="shared" ref="F153:F200" si="49">E153/C153*100</f>
        <v>169.6601822368421</v>
      </c>
      <c r="G153" s="6">
        <f t="shared" ref="G153:G214" si="50">E153/D153*100</f>
        <v>169.6601822368421</v>
      </c>
      <c r="H153" s="2" t="s">
        <v>455</v>
      </c>
    </row>
    <row r="154" spans="1:8" x14ac:dyDescent="0.25">
      <c r="A154" s="11" t="s">
        <v>275</v>
      </c>
      <c r="B154" s="7" t="s">
        <v>276</v>
      </c>
      <c r="C154" s="6">
        <f>C155</f>
        <v>24320000</v>
      </c>
      <c r="D154" s="6">
        <f t="shared" si="48"/>
        <v>24320000</v>
      </c>
      <c r="E154" s="6">
        <f>E155+E156</f>
        <v>41261356.32</v>
      </c>
      <c r="F154" s="6">
        <f t="shared" si="49"/>
        <v>169.6601822368421</v>
      </c>
      <c r="G154" s="6">
        <f t="shared" si="50"/>
        <v>169.6601822368421</v>
      </c>
      <c r="H154" s="2"/>
    </row>
    <row r="155" spans="1:8" ht="30" x14ac:dyDescent="0.25">
      <c r="A155" s="11" t="s">
        <v>277</v>
      </c>
      <c r="B155" s="7" t="s">
        <v>278</v>
      </c>
      <c r="C155" s="6">
        <v>24320000</v>
      </c>
      <c r="D155" s="6">
        <v>24320000</v>
      </c>
      <c r="E155" s="6">
        <v>41175633.560000002</v>
      </c>
      <c r="F155" s="6">
        <f t="shared" si="49"/>
        <v>169.30770378289475</v>
      </c>
      <c r="G155" s="6">
        <f t="shared" si="50"/>
        <v>169.30770378289475</v>
      </c>
      <c r="H155" s="2"/>
    </row>
    <row r="156" spans="1:8" x14ac:dyDescent="0.25">
      <c r="A156" s="11" t="s">
        <v>451</v>
      </c>
      <c r="B156" s="7"/>
      <c r="C156" s="6">
        <v>0</v>
      </c>
      <c r="D156" s="6">
        <v>0</v>
      </c>
      <c r="E156" s="6">
        <v>85722.76</v>
      </c>
      <c r="F156" s="6">
        <v>0</v>
      </c>
      <c r="G156" s="6">
        <v>0</v>
      </c>
      <c r="H156" s="2"/>
    </row>
    <row r="157" spans="1:8" x14ac:dyDescent="0.25">
      <c r="A157" s="15" t="s">
        <v>279</v>
      </c>
      <c r="B157" s="16" t="s">
        <v>280</v>
      </c>
      <c r="C157" s="14">
        <f>C158+C212</f>
        <v>1778100812.7</v>
      </c>
      <c r="D157" s="14">
        <f>D158+D212</f>
        <v>2211712543.1799998</v>
      </c>
      <c r="E157" s="14">
        <f>E158+E212</f>
        <v>2136302576.1100004</v>
      </c>
      <c r="F157" s="14">
        <f t="shared" si="49"/>
        <v>120.14518866711951</v>
      </c>
      <c r="G157" s="14">
        <f t="shared" si="50"/>
        <v>96.59042639593774</v>
      </c>
      <c r="H157" s="2"/>
    </row>
    <row r="158" spans="1:8" ht="45" x14ac:dyDescent="0.25">
      <c r="A158" s="11" t="s">
        <v>281</v>
      </c>
      <c r="B158" s="7" t="s">
        <v>282</v>
      </c>
      <c r="C158" s="6">
        <f>C159+C162+C185+C205</f>
        <v>1778100812.7</v>
      </c>
      <c r="D158" s="6">
        <f>D159+D162+D185+D205</f>
        <v>2209755753.1799998</v>
      </c>
      <c r="E158" s="6">
        <f>E159+E162+E185+E205</f>
        <v>2134614286.8700004</v>
      </c>
      <c r="F158" s="6">
        <f t="shared" si="49"/>
        <v>120.05023965028417</v>
      </c>
      <c r="G158" s="6">
        <f t="shared" si="50"/>
        <v>96.599557837925516</v>
      </c>
      <c r="H158" s="2"/>
    </row>
    <row r="159" spans="1:8" ht="30" x14ac:dyDescent="0.25">
      <c r="A159" s="11" t="s">
        <v>283</v>
      </c>
      <c r="B159" s="7" t="s">
        <v>284</v>
      </c>
      <c r="C159" s="6">
        <f>C160</f>
        <v>0</v>
      </c>
      <c r="D159" s="6">
        <f t="shared" ref="D159:E159" si="51">D160</f>
        <v>88672720</v>
      </c>
      <c r="E159" s="6">
        <f t="shared" si="51"/>
        <v>88672720</v>
      </c>
      <c r="F159" s="6">
        <v>0</v>
      </c>
      <c r="G159" s="6">
        <f t="shared" si="50"/>
        <v>100</v>
      </c>
      <c r="H159" s="2"/>
    </row>
    <row r="160" spans="1:8" ht="30" x14ac:dyDescent="0.25">
      <c r="A160" s="11" t="s">
        <v>285</v>
      </c>
      <c r="B160" s="7" t="s">
        <v>286</v>
      </c>
      <c r="C160" s="6">
        <f>C161</f>
        <v>0</v>
      </c>
      <c r="D160" s="6">
        <f>D161</f>
        <v>88672720</v>
      </c>
      <c r="E160" s="6">
        <f>E161</f>
        <v>88672720</v>
      </c>
      <c r="F160" s="6">
        <v>0</v>
      </c>
      <c r="G160" s="6">
        <f t="shared" si="50"/>
        <v>100</v>
      </c>
      <c r="H160" s="2"/>
    </row>
    <row r="161" spans="1:8" ht="45" x14ac:dyDescent="0.25">
      <c r="A161" s="11" t="s">
        <v>287</v>
      </c>
      <c r="B161" s="7" t="s">
        <v>288</v>
      </c>
      <c r="C161" s="6">
        <v>0</v>
      </c>
      <c r="D161" s="6">
        <v>88672720</v>
      </c>
      <c r="E161" s="6">
        <v>88672720</v>
      </c>
      <c r="F161" s="6">
        <v>0</v>
      </c>
      <c r="G161" s="6">
        <f t="shared" si="50"/>
        <v>100</v>
      </c>
      <c r="H161" s="2"/>
    </row>
    <row r="162" spans="1:8" ht="45" x14ac:dyDescent="0.25">
      <c r="A162" s="11" t="s">
        <v>289</v>
      </c>
      <c r="B162" s="7" t="s">
        <v>290</v>
      </c>
      <c r="C162" s="6">
        <f>C163+C165+C167+C169+C171+C173+C175+C177+C179+C181+C183</f>
        <v>289947107.17000002</v>
      </c>
      <c r="D162" s="6">
        <f t="shared" ref="D162:E162" si="52">D163+D165+D167+D169+D171+D173+D175+D177+D179+D181+D183</f>
        <v>439792170.24000001</v>
      </c>
      <c r="E162" s="6">
        <f t="shared" si="52"/>
        <v>429121656.15000004</v>
      </c>
      <c r="F162" s="6">
        <f t="shared" si="49"/>
        <v>147.99997845758816</v>
      </c>
      <c r="G162" s="6">
        <f t="shared" si="50"/>
        <v>97.573737139481835</v>
      </c>
      <c r="H162" s="2"/>
    </row>
    <row r="163" spans="1:8" ht="150" x14ac:dyDescent="0.25">
      <c r="A163" s="11" t="s">
        <v>291</v>
      </c>
      <c r="B163" s="7" t="s">
        <v>292</v>
      </c>
      <c r="C163" s="6">
        <f>C164</f>
        <v>0</v>
      </c>
      <c r="D163" s="6">
        <f>D164</f>
        <v>19635593.66</v>
      </c>
      <c r="E163" s="6">
        <f>E164</f>
        <v>17747356.73</v>
      </c>
      <c r="F163" s="6" t="s">
        <v>12</v>
      </c>
      <c r="G163" s="6">
        <f t="shared" si="50"/>
        <v>90.383601521320131</v>
      </c>
      <c r="H163" s="2" t="s">
        <v>398</v>
      </c>
    </row>
    <row r="164" spans="1:8" ht="150" x14ac:dyDescent="0.25">
      <c r="A164" s="11" t="s">
        <v>293</v>
      </c>
      <c r="B164" s="7" t="s">
        <v>294</v>
      </c>
      <c r="C164" s="6">
        <v>0</v>
      </c>
      <c r="D164" s="6">
        <v>19635593.66</v>
      </c>
      <c r="E164" s="6">
        <v>17747356.73</v>
      </c>
      <c r="F164" s="6" t="s">
        <v>12</v>
      </c>
      <c r="G164" s="6">
        <f t="shared" si="50"/>
        <v>90.383601521320131</v>
      </c>
      <c r="H164" s="2"/>
    </row>
    <row r="165" spans="1:8" ht="120" x14ac:dyDescent="0.25">
      <c r="A165" s="11" t="s">
        <v>295</v>
      </c>
      <c r="B165" s="7" t="s">
        <v>296</v>
      </c>
      <c r="C165" s="6">
        <f>C166</f>
        <v>5267830.92</v>
      </c>
      <c r="D165" s="6">
        <f>D166</f>
        <v>3882548.3</v>
      </c>
      <c r="E165" s="6">
        <f>E166</f>
        <v>3340701.91</v>
      </c>
      <c r="F165" s="6">
        <f t="shared" si="49"/>
        <v>63.417029907254509</v>
      </c>
      <c r="G165" s="6">
        <f t="shared" si="50"/>
        <v>86.044052819639106</v>
      </c>
      <c r="H165" s="2" t="s">
        <v>398</v>
      </c>
    </row>
    <row r="166" spans="1:8" ht="104.25" customHeight="1" x14ac:dyDescent="0.25">
      <c r="A166" s="11" t="s">
        <v>297</v>
      </c>
      <c r="B166" s="7" t="s">
        <v>298</v>
      </c>
      <c r="C166" s="6">
        <v>5267830.92</v>
      </c>
      <c r="D166" s="6">
        <v>3882548.3</v>
      </c>
      <c r="E166" s="6">
        <v>3340701.91</v>
      </c>
      <c r="F166" s="6">
        <f t="shared" si="49"/>
        <v>63.417029907254509</v>
      </c>
      <c r="G166" s="6">
        <f t="shared" si="50"/>
        <v>86.044052819639106</v>
      </c>
      <c r="H166" s="2"/>
    </row>
    <row r="167" spans="1:8" ht="45" hidden="1" x14ac:dyDescent="0.25">
      <c r="A167" s="11" t="s">
        <v>299</v>
      </c>
      <c r="B167" s="7" t="s">
        <v>300</v>
      </c>
      <c r="C167" s="6">
        <v>0</v>
      </c>
      <c r="D167" s="6">
        <v>0</v>
      </c>
      <c r="E167" s="6">
        <v>0</v>
      </c>
      <c r="F167" s="6" t="e">
        <f t="shared" si="49"/>
        <v>#DIV/0!</v>
      </c>
      <c r="G167" s="6" t="e">
        <f t="shared" si="50"/>
        <v>#DIV/0!</v>
      </c>
      <c r="H167" s="2"/>
    </row>
    <row r="168" spans="1:8" ht="60" hidden="1" x14ac:dyDescent="0.25">
      <c r="A168" s="11" t="s">
        <v>301</v>
      </c>
      <c r="B168" s="7" t="s">
        <v>302</v>
      </c>
      <c r="C168" s="6">
        <v>0</v>
      </c>
      <c r="D168" s="6">
        <v>0</v>
      </c>
      <c r="E168" s="6">
        <v>0</v>
      </c>
      <c r="F168" s="6" t="e">
        <f t="shared" si="49"/>
        <v>#DIV/0!</v>
      </c>
      <c r="G168" s="6" t="e">
        <f t="shared" si="50"/>
        <v>#DIV/0!</v>
      </c>
      <c r="H168" s="2"/>
    </row>
    <row r="169" spans="1:8" ht="75" x14ac:dyDescent="0.25">
      <c r="A169" s="11" t="s">
        <v>417</v>
      </c>
      <c r="B169" s="7" t="s">
        <v>419</v>
      </c>
      <c r="C169" s="6">
        <f>C170</f>
        <v>284679276.25</v>
      </c>
      <c r="D169" s="6">
        <f t="shared" ref="D169:E169" si="53">D170</f>
        <v>0</v>
      </c>
      <c r="E169" s="6">
        <f t="shared" si="53"/>
        <v>0</v>
      </c>
      <c r="F169" s="6">
        <v>0</v>
      </c>
      <c r="G169" s="6">
        <v>0</v>
      </c>
      <c r="H169" s="2"/>
    </row>
    <row r="170" spans="1:8" ht="74.25" customHeight="1" x14ac:dyDescent="0.25">
      <c r="A170" s="11" t="s">
        <v>417</v>
      </c>
      <c r="B170" s="7" t="s">
        <v>418</v>
      </c>
      <c r="C170" s="6">
        <v>284679276.25</v>
      </c>
      <c r="D170" s="6">
        <v>0</v>
      </c>
      <c r="E170" s="6">
        <v>0</v>
      </c>
      <c r="F170" s="6">
        <v>0</v>
      </c>
      <c r="G170" s="6">
        <v>0</v>
      </c>
      <c r="H170" s="2"/>
    </row>
    <row r="171" spans="1:8" ht="90" hidden="1" x14ac:dyDescent="0.25">
      <c r="A171" s="11" t="s">
        <v>303</v>
      </c>
      <c r="B171" s="7" t="s">
        <v>304</v>
      </c>
      <c r="C171" s="6">
        <f>C172</f>
        <v>0</v>
      </c>
      <c r="D171" s="6">
        <v>0</v>
      </c>
      <c r="E171" s="6">
        <v>0</v>
      </c>
      <c r="F171" s="6" t="s">
        <v>12</v>
      </c>
      <c r="G171" s="6">
        <v>0</v>
      </c>
      <c r="H171" s="2"/>
    </row>
    <row r="172" spans="1:8" ht="90" hidden="1" x14ac:dyDescent="0.25">
      <c r="A172" s="11" t="s">
        <v>305</v>
      </c>
      <c r="B172" s="7" t="s">
        <v>306</v>
      </c>
      <c r="C172" s="6">
        <v>0</v>
      </c>
      <c r="D172" s="6">
        <v>0</v>
      </c>
      <c r="E172" s="6">
        <v>0</v>
      </c>
      <c r="F172" s="6" t="s">
        <v>12</v>
      </c>
      <c r="G172" s="6">
        <v>0</v>
      </c>
      <c r="H172" s="2"/>
    </row>
    <row r="173" spans="1:8" ht="75" x14ac:dyDescent="0.25">
      <c r="A173" s="11" t="s">
        <v>307</v>
      </c>
      <c r="B173" s="7" t="s">
        <v>308</v>
      </c>
      <c r="C173" s="6">
        <f>C174</f>
        <v>0</v>
      </c>
      <c r="D173" s="6">
        <f t="shared" ref="D173:E173" si="54">D174</f>
        <v>3799886.37</v>
      </c>
      <c r="E173" s="6">
        <f t="shared" si="54"/>
        <v>3799886.37</v>
      </c>
      <c r="F173" s="6">
        <v>0</v>
      </c>
      <c r="G173" s="6">
        <f t="shared" si="50"/>
        <v>100</v>
      </c>
      <c r="H173" s="2"/>
    </row>
    <row r="174" spans="1:8" ht="75" x14ac:dyDescent="0.25">
      <c r="A174" s="11" t="s">
        <v>309</v>
      </c>
      <c r="B174" s="7" t="s">
        <v>310</v>
      </c>
      <c r="C174" s="6">
        <v>0</v>
      </c>
      <c r="D174" s="6">
        <v>3799886.37</v>
      </c>
      <c r="E174" s="6">
        <v>3799886.37</v>
      </c>
      <c r="F174" s="6">
        <v>0</v>
      </c>
      <c r="G174" s="6">
        <f t="shared" si="50"/>
        <v>100</v>
      </c>
      <c r="H174" s="2"/>
    </row>
    <row r="175" spans="1:8" ht="59.25" hidden="1" customHeight="1" x14ac:dyDescent="0.25">
      <c r="A175" s="11" t="s">
        <v>311</v>
      </c>
      <c r="B175" s="7" t="s">
        <v>312</v>
      </c>
      <c r="C175" s="6">
        <f>C176</f>
        <v>0</v>
      </c>
      <c r="D175" s="6">
        <f t="shared" ref="D175" si="55">D176</f>
        <v>0</v>
      </c>
      <c r="E175" s="6">
        <v>0</v>
      </c>
      <c r="F175" s="6" t="s">
        <v>12</v>
      </c>
      <c r="G175" s="6" t="e">
        <f t="shared" si="50"/>
        <v>#DIV/0!</v>
      </c>
      <c r="H175" s="2"/>
    </row>
    <row r="176" spans="1:8" ht="75" hidden="1" x14ac:dyDescent="0.25">
      <c r="A176" s="11" t="s">
        <v>313</v>
      </c>
      <c r="B176" s="7" t="s">
        <v>314</v>
      </c>
      <c r="C176" s="6">
        <v>0</v>
      </c>
      <c r="D176" s="6">
        <v>0</v>
      </c>
      <c r="E176" s="6">
        <v>0</v>
      </c>
      <c r="F176" s="6" t="s">
        <v>12</v>
      </c>
      <c r="G176" s="6" t="e">
        <f t="shared" si="50"/>
        <v>#DIV/0!</v>
      </c>
      <c r="H176" s="2"/>
    </row>
    <row r="177" spans="1:8" ht="45" x14ac:dyDescent="0.25">
      <c r="A177" s="11" t="s">
        <v>315</v>
      </c>
      <c r="B177" s="7" t="s">
        <v>316</v>
      </c>
      <c r="C177" s="6">
        <f>C178</f>
        <v>0</v>
      </c>
      <c r="D177" s="6">
        <f t="shared" ref="D177:E177" si="56">D178</f>
        <v>25655973.399999999</v>
      </c>
      <c r="E177" s="6">
        <f t="shared" si="56"/>
        <v>25615482.68</v>
      </c>
      <c r="F177" s="6">
        <v>0</v>
      </c>
      <c r="G177" s="6">
        <f t="shared" si="50"/>
        <v>99.842178196209076</v>
      </c>
      <c r="H177" s="2"/>
    </row>
    <row r="178" spans="1:8" ht="45" x14ac:dyDescent="0.25">
      <c r="A178" s="11" t="s">
        <v>317</v>
      </c>
      <c r="B178" s="7" t="s">
        <v>318</v>
      </c>
      <c r="C178" s="6">
        <v>0</v>
      </c>
      <c r="D178" s="6">
        <v>25655973.399999999</v>
      </c>
      <c r="E178" s="6">
        <v>25615482.68</v>
      </c>
      <c r="F178" s="6">
        <v>0</v>
      </c>
      <c r="G178" s="6">
        <f t="shared" si="50"/>
        <v>99.842178196209076</v>
      </c>
      <c r="H178" s="2"/>
    </row>
    <row r="179" spans="1:8" ht="30" x14ac:dyDescent="0.25">
      <c r="A179" s="11" t="s">
        <v>384</v>
      </c>
      <c r="B179" s="7" t="s">
        <v>385</v>
      </c>
      <c r="C179" s="6">
        <f>C180</f>
        <v>0</v>
      </c>
      <c r="D179" s="6">
        <f t="shared" ref="D179:E179" si="57">D180</f>
        <v>1345430.8</v>
      </c>
      <c r="E179" s="6">
        <f t="shared" si="57"/>
        <v>1345430.8</v>
      </c>
      <c r="F179" s="6" t="s">
        <v>12</v>
      </c>
      <c r="G179" s="6">
        <f t="shared" si="50"/>
        <v>100</v>
      </c>
      <c r="H179" s="2"/>
    </row>
    <row r="180" spans="1:8" ht="30" x14ac:dyDescent="0.25">
      <c r="A180" s="11" t="s">
        <v>386</v>
      </c>
      <c r="B180" s="7" t="s">
        <v>387</v>
      </c>
      <c r="C180" s="6">
        <v>0</v>
      </c>
      <c r="D180" s="6">
        <v>1345430.8</v>
      </c>
      <c r="E180" s="6">
        <v>1345430.8</v>
      </c>
      <c r="F180" s="6" t="s">
        <v>12</v>
      </c>
      <c r="G180" s="6">
        <f t="shared" si="50"/>
        <v>100</v>
      </c>
      <c r="H180" s="2"/>
    </row>
    <row r="181" spans="1:8" ht="30" hidden="1" x14ac:dyDescent="0.25">
      <c r="A181" s="11" t="s">
        <v>319</v>
      </c>
      <c r="B181" s="7" t="s">
        <v>320</v>
      </c>
      <c r="C181" s="6">
        <f>C182</f>
        <v>0</v>
      </c>
      <c r="D181" s="6">
        <f>D182</f>
        <v>0</v>
      </c>
      <c r="E181" s="6">
        <v>0</v>
      </c>
      <c r="F181" s="6" t="s">
        <v>12</v>
      </c>
      <c r="G181" s="6">
        <v>0</v>
      </c>
      <c r="H181" s="2"/>
    </row>
    <row r="182" spans="1:8" ht="45" hidden="1" x14ac:dyDescent="0.25">
      <c r="A182" s="11" t="s">
        <v>321</v>
      </c>
      <c r="B182" s="7" t="s">
        <v>322</v>
      </c>
      <c r="C182" s="6">
        <v>0</v>
      </c>
      <c r="D182" s="6">
        <v>0</v>
      </c>
      <c r="E182" s="6">
        <v>0</v>
      </c>
      <c r="F182" s="6" t="s">
        <v>12</v>
      </c>
      <c r="G182" s="6">
        <v>0</v>
      </c>
      <c r="H182" s="2"/>
    </row>
    <row r="183" spans="1:8" ht="30" x14ac:dyDescent="0.25">
      <c r="A183" s="11" t="s">
        <v>323</v>
      </c>
      <c r="B183" s="7" t="s">
        <v>324</v>
      </c>
      <c r="C183" s="6">
        <f>C184</f>
        <v>0</v>
      </c>
      <c r="D183" s="6">
        <f t="shared" ref="D183:E183" si="58">D184</f>
        <v>385472737.70999998</v>
      </c>
      <c r="E183" s="6">
        <f t="shared" si="58"/>
        <v>377272797.66000003</v>
      </c>
      <c r="F183" s="6">
        <v>0</v>
      </c>
      <c r="G183" s="6">
        <f t="shared" si="50"/>
        <v>97.872757461730288</v>
      </c>
      <c r="H183" s="2" t="s">
        <v>402</v>
      </c>
    </row>
    <row r="184" spans="1:8" x14ac:dyDescent="0.25">
      <c r="A184" s="11" t="s">
        <v>325</v>
      </c>
      <c r="B184" s="7" t="s">
        <v>326</v>
      </c>
      <c r="C184" s="6">
        <v>0</v>
      </c>
      <c r="D184" s="6">
        <v>385472737.70999998</v>
      </c>
      <c r="E184" s="6">
        <v>377272797.66000003</v>
      </c>
      <c r="F184" s="6">
        <v>0</v>
      </c>
      <c r="G184" s="6">
        <f t="shared" si="50"/>
        <v>97.872757461730288</v>
      </c>
      <c r="H184" s="2"/>
    </row>
    <row r="185" spans="1:8" ht="30" x14ac:dyDescent="0.25">
      <c r="A185" s="11" t="s">
        <v>327</v>
      </c>
      <c r="B185" s="7" t="s">
        <v>328</v>
      </c>
      <c r="C185" s="6">
        <f>C186+C188+C190+C192+C194+C196+C199</f>
        <v>1488153705.53</v>
      </c>
      <c r="D185" s="6">
        <f>D186+D188+D190+D192+D194+D196+D198+D199+D201+D203</f>
        <v>1601542822.1199999</v>
      </c>
      <c r="E185" s="6">
        <f>E186+E188+E190+E192+E194+E196+E198+E199+E201+E203</f>
        <v>1542285299.0000002</v>
      </c>
      <c r="F185" s="6">
        <f t="shared" si="49"/>
        <v>103.63750016338007</v>
      </c>
      <c r="G185" s="6">
        <f t="shared" si="50"/>
        <v>96.299972607566048</v>
      </c>
      <c r="H185" s="2"/>
    </row>
    <row r="186" spans="1:8" ht="75" x14ac:dyDescent="0.25">
      <c r="A186" s="11" t="s">
        <v>329</v>
      </c>
      <c r="B186" s="7" t="s">
        <v>330</v>
      </c>
      <c r="C186" s="6">
        <f>C187</f>
        <v>1448226006.53</v>
      </c>
      <c r="D186" s="6">
        <f t="shared" ref="D186:E186" si="59">D187</f>
        <v>1462325548.28</v>
      </c>
      <c r="E186" s="6">
        <f t="shared" si="59"/>
        <v>1416603052.72</v>
      </c>
      <c r="F186" s="6">
        <f t="shared" si="49"/>
        <v>97.816435164994047</v>
      </c>
      <c r="G186" s="6">
        <f t="shared" si="50"/>
        <v>96.873302554702732</v>
      </c>
      <c r="H186" s="2" t="s">
        <v>399</v>
      </c>
    </row>
    <row r="187" spans="1:8" ht="45" x14ac:dyDescent="0.25">
      <c r="A187" s="11" t="s">
        <v>331</v>
      </c>
      <c r="B187" s="7" t="s">
        <v>332</v>
      </c>
      <c r="C187" s="6">
        <v>1448226006.53</v>
      </c>
      <c r="D187" s="6">
        <v>1462325548.28</v>
      </c>
      <c r="E187" s="6">
        <v>1416603052.72</v>
      </c>
      <c r="F187" s="6">
        <f t="shared" si="49"/>
        <v>97.816435164994047</v>
      </c>
      <c r="G187" s="6">
        <f t="shared" si="50"/>
        <v>96.873302554702732</v>
      </c>
      <c r="H187" s="2"/>
    </row>
    <row r="188" spans="1:8" ht="90" x14ac:dyDescent="0.25">
      <c r="A188" s="11" t="s">
        <v>333</v>
      </c>
      <c r="B188" s="7" t="s">
        <v>334</v>
      </c>
      <c r="C188" s="6">
        <f>C189</f>
        <v>32161063</v>
      </c>
      <c r="D188" s="6">
        <f t="shared" ref="D188:E188" si="60">D189</f>
        <v>33400362</v>
      </c>
      <c r="E188" s="6">
        <f t="shared" si="60"/>
        <v>33206632.66</v>
      </c>
      <c r="F188" s="6">
        <f t="shared" si="49"/>
        <v>103.25104198203896</v>
      </c>
      <c r="G188" s="6">
        <f t="shared" si="50"/>
        <v>99.419978322390634</v>
      </c>
      <c r="H188" s="2"/>
    </row>
    <row r="189" spans="1:8" ht="105" x14ac:dyDescent="0.25">
      <c r="A189" s="11" t="s">
        <v>335</v>
      </c>
      <c r="B189" s="7" t="s">
        <v>336</v>
      </c>
      <c r="C189" s="6">
        <v>32161063</v>
      </c>
      <c r="D189" s="6">
        <v>33400362</v>
      </c>
      <c r="E189" s="6">
        <v>33206632.66</v>
      </c>
      <c r="F189" s="6">
        <f t="shared" si="49"/>
        <v>103.25104198203896</v>
      </c>
      <c r="G189" s="6">
        <f t="shared" si="50"/>
        <v>99.419978322390634</v>
      </c>
      <c r="H189" s="2"/>
    </row>
    <row r="190" spans="1:8" ht="71.25" hidden="1" customHeight="1" x14ac:dyDescent="0.25">
      <c r="A190" s="11" t="s">
        <v>337</v>
      </c>
      <c r="B190" s="7" t="s">
        <v>338</v>
      </c>
      <c r="C190" s="6">
        <f>C191</f>
        <v>0</v>
      </c>
      <c r="D190" s="6">
        <f t="shared" ref="D190:E190" si="61">D191</f>
        <v>0</v>
      </c>
      <c r="E190" s="6">
        <f t="shared" si="61"/>
        <v>0</v>
      </c>
      <c r="F190" s="6" t="s">
        <v>12</v>
      </c>
      <c r="G190" s="6">
        <v>0</v>
      </c>
      <c r="H190" s="2"/>
    </row>
    <row r="191" spans="1:8" ht="75" hidden="1" x14ac:dyDescent="0.25">
      <c r="A191" s="11" t="s">
        <v>339</v>
      </c>
      <c r="B191" s="7" t="s">
        <v>340</v>
      </c>
      <c r="C191" s="6">
        <v>0</v>
      </c>
      <c r="D191" s="6">
        <v>0</v>
      </c>
      <c r="E191" s="6">
        <v>0</v>
      </c>
      <c r="F191" s="6" t="s">
        <v>12</v>
      </c>
      <c r="G191" s="6">
        <v>0</v>
      </c>
      <c r="H191" s="2"/>
    </row>
    <row r="192" spans="1:8" ht="75" x14ac:dyDescent="0.25">
      <c r="A192" s="11" t="s">
        <v>341</v>
      </c>
      <c r="B192" s="7" t="s">
        <v>342</v>
      </c>
      <c r="C192" s="6">
        <f>C193</f>
        <v>166636</v>
      </c>
      <c r="D192" s="6">
        <f t="shared" ref="D192:E192" si="62">D193</f>
        <v>238490.08</v>
      </c>
      <c r="E192" s="6">
        <f t="shared" si="62"/>
        <v>233870</v>
      </c>
      <c r="F192" s="6">
        <f t="shared" si="49"/>
        <v>140.34782399961594</v>
      </c>
      <c r="G192" s="6">
        <f t="shared" si="50"/>
        <v>98.062778963384972</v>
      </c>
      <c r="H192" s="2" t="s">
        <v>397</v>
      </c>
    </row>
    <row r="193" spans="1:8" ht="75" x14ac:dyDescent="0.25">
      <c r="A193" s="11" t="s">
        <v>343</v>
      </c>
      <c r="B193" s="7" t="s">
        <v>344</v>
      </c>
      <c r="C193" s="6">
        <v>166636</v>
      </c>
      <c r="D193" s="6">
        <v>238490.08</v>
      </c>
      <c r="E193" s="6">
        <v>233870</v>
      </c>
      <c r="F193" s="6">
        <f t="shared" si="49"/>
        <v>140.34782399961594</v>
      </c>
      <c r="G193" s="6">
        <f t="shared" si="50"/>
        <v>98.062778963384972</v>
      </c>
      <c r="H193" s="2"/>
    </row>
    <row r="194" spans="1:8" ht="60" x14ac:dyDescent="0.25">
      <c r="A194" s="11" t="s">
        <v>345</v>
      </c>
      <c r="B194" s="7" t="s">
        <v>346</v>
      </c>
      <c r="C194" s="6">
        <f>C195</f>
        <v>0</v>
      </c>
      <c r="D194" s="6">
        <f t="shared" ref="D194:E194" si="63">D195</f>
        <v>2384689.7599999998</v>
      </c>
      <c r="E194" s="6">
        <f t="shared" si="63"/>
        <v>1815234.7</v>
      </c>
      <c r="F194" s="6" t="s">
        <v>12</v>
      </c>
      <c r="G194" s="6">
        <f t="shared" si="50"/>
        <v>76.120371314044647</v>
      </c>
      <c r="H194" s="2" t="s">
        <v>401</v>
      </c>
    </row>
    <row r="195" spans="1:8" ht="60" x14ac:dyDescent="0.25">
      <c r="A195" s="11" t="s">
        <v>347</v>
      </c>
      <c r="B195" s="7" t="s">
        <v>348</v>
      </c>
      <c r="C195" s="6">
        <v>0</v>
      </c>
      <c r="D195" s="6">
        <v>2384689.7599999998</v>
      </c>
      <c r="E195" s="6">
        <v>1815234.7</v>
      </c>
      <c r="F195" s="6" t="s">
        <v>12</v>
      </c>
      <c r="G195" s="6">
        <f t="shared" si="50"/>
        <v>76.120371314044647</v>
      </c>
      <c r="H195" s="2"/>
    </row>
    <row r="196" spans="1:8" ht="90" x14ac:dyDescent="0.25">
      <c r="A196" s="11" t="s">
        <v>349</v>
      </c>
      <c r="B196" s="7" t="s">
        <v>350</v>
      </c>
      <c r="C196" s="6">
        <f>C197</f>
        <v>0</v>
      </c>
      <c r="D196" s="6">
        <f t="shared" ref="D196:E196" si="64">D197</f>
        <v>87857700</v>
      </c>
      <c r="E196" s="6">
        <f t="shared" si="64"/>
        <v>75789140</v>
      </c>
      <c r="F196" s="6" t="s">
        <v>12</v>
      </c>
      <c r="G196" s="6">
        <f t="shared" si="50"/>
        <v>86.26351475169507</v>
      </c>
      <c r="H196" s="2" t="s">
        <v>400</v>
      </c>
    </row>
    <row r="197" spans="1:8" ht="75" x14ac:dyDescent="0.25">
      <c r="A197" s="11" t="s">
        <v>351</v>
      </c>
      <c r="B197" s="7" t="s">
        <v>352</v>
      </c>
      <c r="C197" s="6">
        <v>0</v>
      </c>
      <c r="D197" s="6">
        <v>87857700</v>
      </c>
      <c r="E197" s="6">
        <v>75789140</v>
      </c>
      <c r="F197" s="6" t="s">
        <v>12</v>
      </c>
      <c r="G197" s="6">
        <f t="shared" si="50"/>
        <v>86.26351475169507</v>
      </c>
      <c r="H197" s="2"/>
    </row>
    <row r="198" spans="1:8" ht="45" x14ac:dyDescent="0.25">
      <c r="A198" s="11" t="s">
        <v>422</v>
      </c>
      <c r="B198" s="7" t="s">
        <v>423</v>
      </c>
      <c r="C198" s="6">
        <v>0</v>
      </c>
      <c r="D198" s="6">
        <v>2354833</v>
      </c>
      <c r="E198" s="6">
        <v>1656169.92</v>
      </c>
      <c r="F198" s="6"/>
      <c r="G198" s="6">
        <f t="shared" si="50"/>
        <v>70.330673979853344</v>
      </c>
      <c r="H198" s="2" t="s">
        <v>460</v>
      </c>
    </row>
    <row r="199" spans="1:8" ht="30" x14ac:dyDescent="0.25">
      <c r="A199" s="11" t="s">
        <v>353</v>
      </c>
      <c r="B199" s="7" t="s">
        <v>354</v>
      </c>
      <c r="C199" s="6">
        <f>C200</f>
        <v>7600000</v>
      </c>
      <c r="D199" s="6">
        <f t="shared" ref="D199:E199" si="65">D200</f>
        <v>7804566</v>
      </c>
      <c r="E199" s="6">
        <f t="shared" si="65"/>
        <v>7804566</v>
      </c>
      <c r="F199" s="6">
        <f t="shared" si="49"/>
        <v>102.69165789473685</v>
      </c>
      <c r="G199" s="6">
        <f t="shared" si="50"/>
        <v>100</v>
      </c>
      <c r="H199" s="2"/>
    </row>
    <row r="200" spans="1:8" ht="45" x14ac:dyDescent="0.25">
      <c r="A200" s="11" t="s">
        <v>355</v>
      </c>
      <c r="B200" s="7" t="s">
        <v>356</v>
      </c>
      <c r="C200" s="6">
        <v>7600000</v>
      </c>
      <c r="D200" s="6">
        <v>7804566</v>
      </c>
      <c r="E200" s="6">
        <v>7804566</v>
      </c>
      <c r="F200" s="6">
        <f t="shared" si="49"/>
        <v>102.69165789473685</v>
      </c>
      <c r="G200" s="6">
        <f t="shared" si="50"/>
        <v>100</v>
      </c>
      <c r="H200" s="2"/>
    </row>
    <row r="201" spans="1:8" ht="30" x14ac:dyDescent="0.25">
      <c r="A201" s="11" t="s">
        <v>424</v>
      </c>
      <c r="B201" s="7" t="s">
        <v>428</v>
      </c>
      <c r="C201" s="6">
        <f>C202</f>
        <v>0</v>
      </c>
      <c r="D201" s="6">
        <f>D202</f>
        <v>2874566</v>
      </c>
      <c r="E201" s="6">
        <f>E202</f>
        <v>2874566</v>
      </c>
      <c r="F201" s="6">
        <v>0</v>
      </c>
      <c r="G201" s="6">
        <f t="shared" si="50"/>
        <v>100</v>
      </c>
      <c r="H201" s="2"/>
    </row>
    <row r="202" spans="1:8" ht="30" x14ac:dyDescent="0.25">
      <c r="A202" s="11" t="s">
        <v>424</v>
      </c>
      <c r="B202" s="7" t="s">
        <v>427</v>
      </c>
      <c r="C202" s="6">
        <v>0</v>
      </c>
      <c r="D202" s="6">
        <v>2874566</v>
      </c>
      <c r="E202" s="6">
        <v>2874566</v>
      </c>
      <c r="F202" s="6">
        <v>0</v>
      </c>
      <c r="G202" s="6">
        <f t="shared" si="50"/>
        <v>100</v>
      </c>
      <c r="H202" s="2"/>
    </row>
    <row r="203" spans="1:8" x14ac:dyDescent="0.25">
      <c r="A203" s="11" t="s">
        <v>425</v>
      </c>
      <c r="B203" s="7" t="s">
        <v>430</v>
      </c>
      <c r="C203" s="6">
        <v>0</v>
      </c>
      <c r="D203" s="6">
        <f>D204</f>
        <v>2302067</v>
      </c>
      <c r="E203" s="6">
        <f>E204</f>
        <v>2302067</v>
      </c>
      <c r="F203" s="6">
        <v>0</v>
      </c>
      <c r="G203" s="6">
        <f t="shared" si="50"/>
        <v>100</v>
      </c>
      <c r="H203" s="2"/>
    </row>
    <row r="204" spans="1:8" x14ac:dyDescent="0.25">
      <c r="A204" s="11" t="s">
        <v>426</v>
      </c>
      <c r="B204" s="7" t="s">
        <v>429</v>
      </c>
      <c r="C204" s="6">
        <v>0</v>
      </c>
      <c r="D204" s="6">
        <v>2302067</v>
      </c>
      <c r="E204" s="6">
        <v>2302067</v>
      </c>
      <c r="F204" s="6">
        <v>0</v>
      </c>
      <c r="G204" s="6">
        <f t="shared" si="50"/>
        <v>100</v>
      </c>
      <c r="H204" s="2"/>
    </row>
    <row r="205" spans="1:8" x14ac:dyDescent="0.25">
      <c r="A205" s="11" t="s">
        <v>357</v>
      </c>
      <c r="B205" s="7" t="s">
        <v>358</v>
      </c>
      <c r="C205" s="6">
        <f>C206+C208+C210</f>
        <v>0</v>
      </c>
      <c r="D205" s="6">
        <f>D206+D208+D210</f>
        <v>79748040.819999993</v>
      </c>
      <c r="E205" s="6">
        <f>E206+E208+E210</f>
        <v>74534611.719999999</v>
      </c>
      <c r="F205" s="6" t="s">
        <v>12</v>
      </c>
      <c r="G205" s="6">
        <f t="shared" si="50"/>
        <v>93.462624227011077</v>
      </c>
      <c r="H205" s="2"/>
    </row>
    <row r="206" spans="1:8" ht="75" x14ac:dyDescent="0.25">
      <c r="A206" s="11" t="s">
        <v>359</v>
      </c>
      <c r="B206" s="7" t="s">
        <v>360</v>
      </c>
      <c r="C206" s="6">
        <f>C207</f>
        <v>0</v>
      </c>
      <c r="D206" s="6">
        <f t="shared" ref="D206:E206" si="66">D207</f>
        <v>74646000</v>
      </c>
      <c r="E206" s="6">
        <f t="shared" si="66"/>
        <v>69432570.900000006</v>
      </c>
      <c r="F206" s="6" t="s">
        <v>12</v>
      </c>
      <c r="G206" s="6">
        <f t="shared" si="50"/>
        <v>93.015795755968185</v>
      </c>
      <c r="H206" s="2" t="s">
        <v>400</v>
      </c>
    </row>
    <row r="207" spans="1:8" ht="88.5" customHeight="1" x14ac:dyDescent="0.25">
      <c r="A207" s="11" t="s">
        <v>361</v>
      </c>
      <c r="B207" s="7" t="s">
        <v>362</v>
      </c>
      <c r="C207" s="6">
        <v>0</v>
      </c>
      <c r="D207" s="6">
        <v>74646000</v>
      </c>
      <c r="E207" s="6">
        <v>69432570.900000006</v>
      </c>
      <c r="F207" s="6" t="s">
        <v>12</v>
      </c>
      <c r="G207" s="6">
        <f t="shared" si="50"/>
        <v>93.015795755968185</v>
      </c>
      <c r="H207" s="2"/>
    </row>
    <row r="208" spans="1:8" ht="0.75" hidden="1" customHeight="1" x14ac:dyDescent="0.25">
      <c r="A208" s="11" t="s">
        <v>363</v>
      </c>
      <c r="B208" s="7" t="s">
        <v>364</v>
      </c>
      <c r="C208" s="6">
        <v>0</v>
      </c>
      <c r="D208" s="6">
        <v>0</v>
      </c>
      <c r="E208" s="6">
        <v>0</v>
      </c>
      <c r="F208" s="6" t="s">
        <v>12</v>
      </c>
      <c r="G208" s="6" t="s">
        <v>379</v>
      </c>
      <c r="H208" s="2"/>
    </row>
    <row r="209" spans="1:8" ht="60" hidden="1" x14ac:dyDescent="0.25">
      <c r="A209" s="11" t="s">
        <v>365</v>
      </c>
      <c r="B209" s="7" t="s">
        <v>366</v>
      </c>
      <c r="C209" s="6">
        <v>0</v>
      </c>
      <c r="D209" s="6">
        <v>0</v>
      </c>
      <c r="E209" s="6">
        <v>0</v>
      </c>
      <c r="F209" s="6" t="s">
        <v>12</v>
      </c>
      <c r="G209" s="6" t="s">
        <v>379</v>
      </c>
      <c r="H209" s="2"/>
    </row>
    <row r="210" spans="1:8" ht="45" x14ac:dyDescent="0.25">
      <c r="A210" s="11" t="s">
        <v>432</v>
      </c>
      <c r="B210" s="7" t="s">
        <v>434</v>
      </c>
      <c r="C210" s="6">
        <f>C211</f>
        <v>0</v>
      </c>
      <c r="D210" s="6">
        <f>D211</f>
        <v>5102040.82</v>
      </c>
      <c r="E210" s="6">
        <f>E211</f>
        <v>5102040.82</v>
      </c>
      <c r="F210" s="6" t="s">
        <v>12</v>
      </c>
      <c r="G210" s="6">
        <f t="shared" si="50"/>
        <v>100</v>
      </c>
      <c r="H210" s="2"/>
    </row>
    <row r="211" spans="1:8" ht="45" x14ac:dyDescent="0.25">
      <c r="A211" s="11" t="s">
        <v>431</v>
      </c>
      <c r="B211" s="7" t="s">
        <v>433</v>
      </c>
      <c r="C211" s="6">
        <v>0</v>
      </c>
      <c r="D211" s="6">
        <v>5102040.82</v>
      </c>
      <c r="E211" s="6">
        <v>5102040.82</v>
      </c>
      <c r="F211" s="6" t="s">
        <v>12</v>
      </c>
      <c r="G211" s="6">
        <f t="shared" si="50"/>
        <v>100</v>
      </c>
      <c r="H211" s="2"/>
    </row>
    <row r="212" spans="1:8" ht="37.5" customHeight="1" x14ac:dyDescent="0.25">
      <c r="A212" s="11" t="s">
        <v>367</v>
      </c>
      <c r="B212" s="7" t="s">
        <v>368</v>
      </c>
      <c r="C212" s="6">
        <f>C213</f>
        <v>0</v>
      </c>
      <c r="D212" s="6">
        <f t="shared" ref="D212:E213" si="67">D213</f>
        <v>1956790</v>
      </c>
      <c r="E212" s="6">
        <f t="shared" si="67"/>
        <v>1688289.24</v>
      </c>
      <c r="F212" s="6" t="s">
        <v>12</v>
      </c>
      <c r="G212" s="6">
        <f t="shared" si="50"/>
        <v>86.278509191073141</v>
      </c>
      <c r="H212" s="2" t="s">
        <v>397</v>
      </c>
    </row>
    <row r="213" spans="1:8" ht="30" x14ac:dyDescent="0.25">
      <c r="A213" s="11" t="s">
        <v>369</v>
      </c>
      <c r="B213" s="7" t="s">
        <v>370</v>
      </c>
      <c r="C213" s="6">
        <f>C214</f>
        <v>0</v>
      </c>
      <c r="D213" s="6">
        <f t="shared" si="67"/>
        <v>1956790</v>
      </c>
      <c r="E213" s="6">
        <f t="shared" si="67"/>
        <v>1688289.24</v>
      </c>
      <c r="F213" s="6" t="s">
        <v>12</v>
      </c>
      <c r="G213" s="6">
        <f t="shared" si="50"/>
        <v>86.278509191073141</v>
      </c>
      <c r="H213" s="2"/>
    </row>
    <row r="214" spans="1:8" ht="30" x14ac:dyDescent="0.25">
      <c r="A214" s="11" t="s">
        <v>369</v>
      </c>
      <c r="B214" s="7" t="s">
        <v>371</v>
      </c>
      <c r="C214" s="6">
        <v>0</v>
      </c>
      <c r="D214" s="6">
        <v>1956790</v>
      </c>
      <c r="E214" s="6">
        <v>1688289.24</v>
      </c>
      <c r="F214" s="6" t="s">
        <v>12</v>
      </c>
      <c r="G214" s="6">
        <f t="shared" si="50"/>
        <v>86.278509191073141</v>
      </c>
      <c r="H214" s="2"/>
    </row>
    <row r="215" spans="1:8" ht="60" x14ac:dyDescent="0.25">
      <c r="A215" s="11" t="s">
        <v>372</v>
      </c>
      <c r="B215" s="7" t="s">
        <v>373</v>
      </c>
      <c r="C215" s="6" t="s">
        <v>12</v>
      </c>
      <c r="D215" s="6" t="s">
        <v>12</v>
      </c>
      <c r="E215" s="6">
        <f>E216</f>
        <v>-4083344</v>
      </c>
      <c r="F215" s="6" t="s">
        <v>12</v>
      </c>
      <c r="G215" s="6" t="s">
        <v>12</v>
      </c>
      <c r="H215" s="2"/>
    </row>
    <row r="216" spans="1:8" ht="60" x14ac:dyDescent="0.25">
      <c r="A216" s="11" t="s">
        <v>374</v>
      </c>
      <c r="B216" s="7" t="s">
        <v>375</v>
      </c>
      <c r="C216" s="6" t="s">
        <v>12</v>
      </c>
      <c r="D216" s="6" t="s">
        <v>12</v>
      </c>
      <c r="E216" s="6">
        <f>E217+E218</f>
        <v>-4083344</v>
      </c>
      <c r="F216" s="6" t="s">
        <v>12</v>
      </c>
      <c r="G216" s="6" t="s">
        <v>12</v>
      </c>
      <c r="H216" s="2"/>
    </row>
    <row r="217" spans="1:8" ht="58.15" customHeight="1" x14ac:dyDescent="0.25">
      <c r="A217" s="11" t="s">
        <v>452</v>
      </c>
      <c r="B217" s="7" t="s">
        <v>376</v>
      </c>
      <c r="C217" s="6" t="s">
        <v>12</v>
      </c>
      <c r="D217" s="6" t="s">
        <v>12</v>
      </c>
      <c r="E217" s="6">
        <v>-196289</v>
      </c>
      <c r="F217" s="6" t="s">
        <v>12</v>
      </c>
      <c r="G217" s="6" t="s">
        <v>12</v>
      </c>
      <c r="H217" s="2"/>
    </row>
    <row r="218" spans="1:8" ht="60.75" thickBot="1" x14ac:dyDescent="0.3">
      <c r="A218" s="11" t="s">
        <v>377</v>
      </c>
      <c r="B218" s="7" t="s">
        <v>378</v>
      </c>
      <c r="C218" s="6" t="s">
        <v>12</v>
      </c>
      <c r="D218" s="6" t="s">
        <v>12</v>
      </c>
      <c r="E218" s="6">
        <v>-3887055</v>
      </c>
      <c r="F218" s="6" t="s">
        <v>12</v>
      </c>
      <c r="G218" s="6" t="s">
        <v>12</v>
      </c>
      <c r="H218" s="2"/>
    </row>
    <row r="219" spans="1:8" x14ac:dyDescent="0.25">
      <c r="A219" s="8"/>
      <c r="B219" s="9"/>
      <c r="C219" s="9"/>
      <c r="D219" s="9"/>
      <c r="E219" s="9"/>
      <c r="F219" s="9"/>
      <c r="G219" s="9"/>
      <c r="H219" s="9"/>
    </row>
    <row r="220" spans="1:8" x14ac:dyDescent="0.25">
      <c r="A220" s="8"/>
      <c r="B220" s="8"/>
      <c r="C220" s="10"/>
      <c r="D220" s="10"/>
      <c r="E220" s="10"/>
      <c r="F220" s="10"/>
      <c r="G220" s="10"/>
      <c r="H220" s="10"/>
    </row>
  </sheetData>
  <mergeCells count="4">
    <mergeCell ref="A2:A3"/>
    <mergeCell ref="B2:B3"/>
    <mergeCell ref="C2:D2"/>
    <mergeCell ref="E2:H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А. Федченко</dc:creator>
  <cp:lastModifiedBy>Наталья В. Чернова</cp:lastModifiedBy>
  <cp:lastPrinted>2021-03-12T05:34:49Z</cp:lastPrinted>
  <dcterms:created xsi:type="dcterms:W3CDTF">2021-03-09T02:16:02Z</dcterms:created>
  <dcterms:modified xsi:type="dcterms:W3CDTF">2022-04-27T03:30:36Z</dcterms:modified>
</cp:coreProperties>
</file>