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45" windowWidth="19410" windowHeight="1485" activeTab="0"/>
  </bookViews>
  <sheets>
    <sheet name="форма 2п new" sheetId="1" r:id="rId1"/>
  </sheets>
  <definedNames>
    <definedName name="_xlnm.Print_Titles" localSheetId="0">'форма 2п new'!$6:$9</definedName>
    <definedName name="_xlnm.Print_Area" localSheetId="0">'форма 2п new'!$A$1:$L$71</definedName>
    <definedName name="Регионы">#REF!</definedName>
  </definedNames>
  <calcPr fullCalcOnLoad="1" iterate="1" iterateCount="100" iterateDelta="1E-09"/>
</workbook>
</file>

<file path=xl/sharedStrings.xml><?xml version="1.0" encoding="utf-8"?>
<sst xmlns="http://schemas.openxmlformats.org/spreadsheetml/2006/main" count="150" uniqueCount="109">
  <si>
    <t>Население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</si>
  <si>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</si>
  <si>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</si>
  <si>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</si>
  <si>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</si>
  <si>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</si>
  <si>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</si>
  <si>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</si>
  <si>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</si>
  <si>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</si>
  <si>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</si>
  <si>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</si>
  <si>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</si>
  <si>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</si>
  <si>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</si>
  <si>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</si>
  <si>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</si>
  <si>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</si>
  <si>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</si>
  <si>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</si>
  <si>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</si>
  <si>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</si>
  <si>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</si>
  <si>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</si>
  <si>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</si>
  <si>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</si>
  <si>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</si>
  <si>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</si>
  <si>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</si>
  <si>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</si>
  <si>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</si>
  <si>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</si>
  <si>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</si>
  <si>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</si>
  <si>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</si>
  <si>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</si>
  <si>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</si>
  <si>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</si>
  <si>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1 вариант</t>
  </si>
  <si>
    <t>2 вариант</t>
  </si>
  <si>
    <t>Строительство</t>
  </si>
  <si>
    <t>Численность населения (в среднегодовом исчислении)</t>
  </si>
  <si>
    <t>тыс. чел</t>
  </si>
  <si>
    <t>% г/г</t>
  </si>
  <si>
    <t xml:space="preserve">Объем отгруженной продукции (работ. услуг) </t>
  </si>
  <si>
    <t>Обрабатывающие производства (раздел С)</t>
  </si>
  <si>
    <t>Производство пищевых продуктов (10)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</si>
  <si>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</si>
  <si>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</si>
  <si>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Объем работ, выполненных по виду деятельности "Строительство"</t>
  </si>
  <si>
    <t>Индекс-дефлятор по виду деятельности "Строительство"</t>
  </si>
  <si>
    <t>% к декабрю предыдущего года</t>
  </si>
  <si>
    <t>Темп роста оборота розничной торговли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</si>
  <si>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</si>
  <si>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</si>
  <si>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Инвестиции в основной капитал по источникам финансирования</t>
  </si>
  <si>
    <t>Привлеченные средства, из них:</t>
  </si>
  <si>
    <t>Бюджетные средства, в том числе:</t>
  </si>
  <si>
    <t>руб/мес</t>
  </si>
  <si>
    <t>Номинальная начисленная среднемесячная заработная плата работников организаций</t>
  </si>
  <si>
    <t>Реальная заработная плата  работников организаций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</si>
  <si>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</si>
  <si>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</si>
  <si>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</si>
  <si>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Торговля и услуги наслению</t>
  </si>
  <si>
    <t>Малое и среднее предпринимательство, включая микропредприятия</t>
  </si>
  <si>
    <t>Инвестиции</t>
  </si>
  <si>
    <t>Труд и занятость</t>
  </si>
  <si>
    <t>6.</t>
  </si>
  <si>
    <t>5.</t>
  </si>
  <si>
    <t>3.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</si>
  <si>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</si>
  <si>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</si>
  <si>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</si>
  <si>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Численность работников организаций, не относящимся к субъектам малого предпринимательства</t>
  </si>
  <si>
    <t>консервативный</t>
  </si>
  <si>
    <t>Прогноз социально-экономического развития Находкинского городского округа на 2024 и период 2025-2026гг.</t>
  </si>
  <si>
    <t>Индекс физического объема инвестиций в основной капитал</t>
  </si>
  <si>
    <t>% к предыдущему году в сопоставимых ценахг/г</t>
  </si>
  <si>
    <t>Индекс-дефлятор инвестиций в оснровной капитал</t>
  </si>
  <si>
    <t xml:space="preserve">          кредиты банков, в том числе:</t>
  </si>
  <si>
    <t xml:space="preserve">          федеральный бюджет</t>
  </si>
  <si>
    <t xml:space="preserve">          бюджеты субъектов Российской Федерации</t>
  </si>
  <si>
    <t xml:space="preserve">          из местных бюджетов</t>
  </si>
  <si>
    <t xml:space="preserve">          трудоспособного населения</t>
  </si>
  <si>
    <t xml:space="preserve">          пенсионеров</t>
  </si>
  <si>
    <t xml:space="preserve">          детей</t>
  </si>
  <si>
    <t>Численность населения (на 1 января года)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</si>
  <si>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</si>
  <si>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</si>
  <si>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Индекс физического объема работ, выполненных по виду деятельности "Строительство"</t>
  </si>
  <si>
    <t>тыс. кв. м. общей площади</t>
  </si>
  <si>
    <t>Индекс  потребительских цен на товары и услуги, на конец года</t>
  </si>
  <si>
    <t>6.1.</t>
  </si>
  <si>
    <t>8.</t>
  </si>
  <si>
    <t>Темп роста номинальной начисленной среднемесячной заработной платы работников организаций</t>
  </si>
  <si>
    <t xml:space="preserve">               - кредиты иностранных банков</t>
  </si>
  <si>
    <t>2.</t>
  </si>
  <si>
    <t>4.</t>
  </si>
  <si>
    <t>6.2.</t>
  </si>
  <si>
    <t>7.</t>
  </si>
  <si>
    <t>6.2.1.</t>
  </si>
  <si>
    <t>6.2.1.1.</t>
  </si>
  <si>
    <t>6.2.2.</t>
  </si>
  <si>
    <t>6.2.3.</t>
  </si>
  <si>
    <t>6.2.3.1.</t>
  </si>
  <si>
    <t>6.2.3.2.</t>
  </si>
  <si>
    <t>6.2.3.3.</t>
  </si>
  <si>
    <t>6.2.4.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</si>
</sst>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\ &quot;₽&quot;"/>
    <numFmt numFmtId="179" formatCode="[$-FC19]d\ mmmm\ yyyy\ &quot;г.&quot;"/>
    <numFmt numFmtId="180" formatCode="_-* #,##0.0_р_._-;\-* #,##0.0_р_._-;_-* &quot;-&quot;??_р_._-;_-@_-"/>
    <numFmt numFmtId="181" formatCode="#,##0.0"/>
    <numFmt numFmtId="182" formatCode="0.0000"/>
  </numFmts>
  <fonts count="6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5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3"/>
      <color indexed="56"/>
      <name val="Times New Roman"/>
      <family val="1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3"/>
      <color rgb="FF1F497D"/>
      <name val="Times New Roman"/>
      <family val="1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/>
    </xf>
    <xf numFmtId="3" fontId="7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0" fillId="11" borderId="0" xfId="0" applyFill="1" applyAlignment="1">
      <alignment/>
    </xf>
    <xf numFmtId="0" fontId="57" fillId="11" borderId="0" xfId="0" applyFont="1" applyFill="1" applyAlignment="1">
      <alignment/>
    </xf>
    <xf numFmtId="4" fontId="58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5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6" fontId="2" fillId="0" borderId="10" xfId="0" applyNumberFormat="1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Alignment="1">
      <alignment/>
    </xf>
    <xf numFmtId="0" fontId="60" fillId="0" borderId="11" xfId="0" applyFont="1" applyFill="1" applyBorder="1" applyAlignment="1">
      <alignment/>
    </xf>
    <xf numFmtId="0" fontId="61" fillId="0" borderId="10" xfId="0" applyFont="1" applyFill="1" applyBorder="1" applyAlignment="1" applyProtection="1">
      <alignment horizontal="centerContinuous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1" fillId="3" borderId="10" xfId="0" applyFont="1" applyFill="1" applyBorder="1" applyAlignment="1">
      <alignment wrapText="1"/>
    </xf>
    <xf numFmtId="0" fontId="60" fillId="3" borderId="17" xfId="0" applyFont="1" applyFill="1" applyBorder="1" applyAlignment="1">
      <alignment horizontal="center" vertical="center" wrapText="1"/>
    </xf>
    <xf numFmtId="0" fontId="60" fillId="3" borderId="18" xfId="0" applyFont="1" applyFill="1" applyBorder="1" applyAlignment="1">
      <alignment horizontal="center" vertical="center" wrapText="1"/>
    </xf>
    <xf numFmtId="0" fontId="61" fillId="3" borderId="17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 shrinkToFit="1"/>
      <protection/>
    </xf>
    <xf numFmtId="0" fontId="64" fillId="0" borderId="19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left" vertical="center" wrapText="1" shrinkToFit="1"/>
      <protection/>
    </xf>
    <xf numFmtId="0" fontId="64" fillId="33" borderId="19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vertical="center" wrapText="1"/>
    </xf>
    <xf numFmtId="0" fontId="64" fillId="3" borderId="10" xfId="0" applyFont="1" applyFill="1" applyBorder="1" applyAlignment="1">
      <alignment/>
    </xf>
    <xf numFmtId="4" fontId="60" fillId="3" borderId="16" xfId="0" applyNumberFormat="1" applyFont="1" applyFill="1" applyBorder="1" applyAlignment="1">
      <alignment horizontal="center" vertical="center"/>
    </xf>
    <xf numFmtId="4" fontId="60" fillId="3" borderId="2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 applyProtection="1">
      <alignment horizontal="left" vertical="center" wrapText="1" shrinkToFi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4" fontId="63" fillId="0" borderId="10" xfId="0" applyNumberFormat="1" applyFont="1" applyFill="1" applyBorder="1" applyAlignment="1">
      <alignment horizontal="center" vertical="center"/>
    </xf>
    <xf numFmtId="2" fontId="63" fillId="34" borderId="21" xfId="0" applyNumberFormat="1" applyFont="1" applyFill="1" applyBorder="1" applyAlignment="1">
      <alignment horizontal="center" vertical="center"/>
    </xf>
    <xf numFmtId="4" fontId="63" fillId="34" borderId="10" xfId="0" applyNumberFormat="1" applyFont="1" applyFill="1" applyBorder="1" applyAlignment="1">
      <alignment horizontal="center" vertical="center"/>
    </xf>
    <xf numFmtId="2" fontId="63" fillId="34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 applyProtection="1">
      <alignment horizontal="left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4" fontId="63" fillId="0" borderId="0" xfId="0" applyNumberFormat="1" applyFont="1" applyFill="1" applyAlignment="1">
      <alignment horizontal="center" vertical="center"/>
    </xf>
    <xf numFmtId="0" fontId="62" fillId="3" borderId="10" xfId="0" applyFont="1" applyFill="1" applyBorder="1" applyAlignment="1">
      <alignment wrapText="1"/>
    </xf>
    <xf numFmtId="4" fontId="60" fillId="3" borderId="10" xfId="0" applyNumberFormat="1" applyFont="1" applyFill="1" applyBorder="1" applyAlignment="1">
      <alignment horizontal="center" vertical="center"/>
    </xf>
    <xf numFmtId="4" fontId="60" fillId="3" borderId="19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 shrinkToFit="1"/>
    </xf>
    <xf numFmtId="0" fontId="64" fillId="3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 wrapText="1"/>
    </xf>
    <xf numFmtId="4" fontId="63" fillId="0" borderId="19" xfId="0" applyNumberFormat="1" applyFont="1" applyFill="1" applyBorder="1" applyAlignment="1">
      <alignment horizontal="center" vertical="center"/>
    </xf>
    <xf numFmtId="0" fontId="61" fillId="3" borderId="10" xfId="0" applyFont="1" applyFill="1" applyBorder="1" applyAlignment="1" applyProtection="1">
      <alignment horizontal="left" vertical="center" wrapText="1" shrinkToFit="1"/>
      <protection/>
    </xf>
    <xf numFmtId="0" fontId="63" fillId="0" borderId="10" xfId="0" applyFont="1" applyFill="1" applyBorder="1" applyAlignment="1">
      <alignment horizontal="left" vertical="center" wrapText="1" shrinkToFit="1"/>
    </xf>
    <xf numFmtId="0" fontId="65" fillId="0" borderId="10" xfId="0" applyFont="1" applyFill="1" applyBorder="1" applyAlignment="1" applyProtection="1">
      <alignment vertical="center" wrapText="1" shrinkToFit="1"/>
      <protection/>
    </xf>
    <xf numFmtId="4" fontId="63" fillId="34" borderId="19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left" vertical="center" wrapText="1" shrinkToFit="1"/>
      <protection/>
    </xf>
    <xf numFmtId="0" fontId="66" fillId="0" borderId="10" xfId="0" applyFont="1" applyFill="1" applyBorder="1" applyAlignment="1" applyProtection="1">
      <alignment horizontal="left" vertical="center" wrapText="1" shrinkToFit="1"/>
      <protection/>
    </xf>
    <xf numFmtId="0" fontId="64" fillId="0" borderId="10" xfId="0" applyFont="1" applyFill="1" applyBorder="1" applyAlignment="1">
      <alignment horizontal="left" vertical="center" wrapText="1" shrinkToFit="1"/>
    </xf>
    <xf numFmtId="4" fontId="60" fillId="3" borderId="17" xfId="0" applyNumberFormat="1" applyFont="1" applyFill="1" applyBorder="1" applyAlignment="1">
      <alignment horizontal="center" vertical="center"/>
    </xf>
    <xf numFmtId="4" fontId="60" fillId="3" borderId="18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wrapText="1"/>
    </xf>
    <xf numFmtId="4" fontId="60" fillId="3" borderId="21" xfId="0" applyNumberFormat="1" applyFont="1" applyFill="1" applyBorder="1" applyAlignment="1">
      <alignment horizontal="center" vertical="center"/>
    </xf>
    <xf numFmtId="4" fontId="60" fillId="3" borderId="22" xfId="0" applyNumberFormat="1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4" fontId="63" fillId="34" borderId="21" xfId="0" applyNumberFormat="1" applyFont="1" applyFill="1" applyBorder="1" applyAlignment="1">
      <alignment horizontal="center" vertical="center"/>
    </xf>
    <xf numFmtId="4" fontId="63" fillId="34" borderId="19" xfId="54" applyNumberFormat="1" applyFont="1" applyFill="1" applyBorder="1" applyAlignment="1" applyProtection="1">
      <alignment horizontal="center" vertical="center" wrapText="1"/>
      <protection locked="0"/>
    </xf>
    <xf numFmtId="4" fontId="63" fillId="34" borderId="10" xfId="54" applyNumberFormat="1" applyFont="1" applyFill="1" applyBorder="1" applyAlignment="1" applyProtection="1">
      <alignment horizontal="center" vertical="center" wrapText="1"/>
      <protection locked="0"/>
    </xf>
    <xf numFmtId="4" fontId="64" fillId="34" borderId="10" xfId="69" applyNumberFormat="1" applyFont="1" applyFill="1" applyBorder="1" applyAlignment="1">
      <alignment horizontal="center" vertical="center"/>
    </xf>
    <xf numFmtId="4" fontId="64" fillId="34" borderId="19" xfId="69" applyNumberFormat="1" applyFont="1" applyFill="1" applyBorder="1" applyAlignment="1">
      <alignment horizontal="center" vertical="center"/>
    </xf>
    <xf numFmtId="181" fontId="63" fillId="34" borderId="10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7" fillId="0" borderId="0" xfId="0" applyFont="1" applyFill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74"/>
  <sheetViews>
    <sheetView tabSelected="1" view="pageBreakPreview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65" sqref="G65"/>
    </sheetView>
  </sheetViews>
  <sheetFormatPr defaultColWidth="9.00390625" defaultRowHeight="12.75"/>
  <cols>
    <col min="1" max="1" width="8.625" style="5" bestFit="1" customWidth="1"/>
    <col min="2" max="2" width="62.25390625" style="35" customWidth="1"/>
    <col min="3" max="3" width="18.75390625" style="35" customWidth="1"/>
    <col min="4" max="6" width="13.125" style="35" customWidth="1"/>
    <col min="7" max="7" width="13.625" style="35" customWidth="1"/>
    <col min="8" max="8" width="20.125" style="35" customWidth="1"/>
    <col min="9" max="9" width="13.625" style="35" customWidth="1"/>
    <col min="10" max="10" width="20.125" style="35" customWidth="1"/>
    <col min="11" max="11" width="13.625" style="35" customWidth="1"/>
    <col min="12" max="12" width="19.75390625" style="35" customWidth="1"/>
    <col min="13" max="13" width="26.375" style="8" customWidth="1"/>
    <col min="14" max="14" width="17.625" style="1" customWidth="1"/>
    <col min="15" max="15" width="22.375" style="1" customWidth="1"/>
    <col min="16" max="16" width="19.625" style="1" customWidth="1"/>
    <col min="17" max="17" width="17.00390625" style="1" customWidth="1"/>
    <col min="18" max="18" width="16.375" style="1" customWidth="1"/>
    <col min="19" max="19" width="17.00390625" style="1" customWidth="1"/>
    <col min="20" max="20" width="21.375" style="1" customWidth="1"/>
    <col min="21" max="21" width="13.375" style="1" customWidth="1"/>
    <col min="22" max="22" width="20.375" style="1" customWidth="1"/>
    <col min="23" max="16384" width="9.125" style="1" customWidth="1"/>
  </cols>
  <sheetData>
    <row r="2" spans="1:12" ht="21" customHeight="1">
      <c r="A2" s="97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customHeight="1">
      <c r="B3" s="34"/>
      <c r="C3" s="34"/>
      <c r="D3" s="34"/>
      <c r="E3" s="34"/>
      <c r="F3" s="34"/>
      <c r="H3" s="34"/>
      <c r="I3" s="34"/>
      <c r="J3" s="34"/>
      <c r="L3" s="34"/>
    </row>
    <row r="4" spans="1:12" ht="20.25" hidden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3" ht="18.75" hidden="1">
      <c r="A5" s="10"/>
      <c r="C5" s="36"/>
    </row>
    <row r="6" spans="1:12" ht="18.75">
      <c r="A6" s="102"/>
      <c r="B6" s="90" t="s">
        <v>20</v>
      </c>
      <c r="C6" s="90" t="s">
        <v>21</v>
      </c>
      <c r="D6" s="95" t="s">
        <v>22</v>
      </c>
      <c r="E6" s="96"/>
      <c r="F6" s="37" t="s">
        <v>23</v>
      </c>
      <c r="G6" s="95" t="s">
        <v>24</v>
      </c>
      <c r="H6" s="104"/>
      <c r="I6" s="104"/>
      <c r="J6" s="104"/>
      <c r="K6" s="104"/>
      <c r="L6" s="105"/>
    </row>
    <row r="7" spans="1:12" ht="22.5" customHeight="1">
      <c r="A7" s="103"/>
      <c r="B7" s="91"/>
      <c r="C7" s="91"/>
      <c r="D7" s="90">
        <v>2021</v>
      </c>
      <c r="E7" s="90">
        <v>2022</v>
      </c>
      <c r="F7" s="90">
        <v>2023</v>
      </c>
      <c r="G7" s="95">
        <v>2024</v>
      </c>
      <c r="H7" s="100"/>
      <c r="I7" s="95">
        <v>2025</v>
      </c>
      <c r="J7" s="100"/>
      <c r="K7" s="95">
        <v>2026</v>
      </c>
      <c r="L7" s="101"/>
    </row>
    <row r="8" spans="1:12" ht="23.25" customHeight="1">
      <c r="A8" s="103"/>
      <c r="B8" s="91"/>
      <c r="C8" s="91"/>
      <c r="D8" s="91"/>
      <c r="E8" s="91"/>
      <c r="F8" s="91">
        <v>2023</v>
      </c>
      <c r="G8" s="38" t="s">
        <v>37</v>
      </c>
      <c r="H8" s="38" t="s">
        <v>75</v>
      </c>
      <c r="I8" s="38" t="s">
        <v>37</v>
      </c>
      <c r="J8" s="38" t="s">
        <v>75</v>
      </c>
      <c r="K8" s="38" t="s">
        <v>37</v>
      </c>
      <c r="L8" s="38" t="s">
        <v>75</v>
      </c>
    </row>
    <row r="9" spans="1:12" ht="24.75" customHeight="1">
      <c r="A9" s="103"/>
      <c r="B9" s="92"/>
      <c r="C9" s="92"/>
      <c r="D9" s="92"/>
      <c r="E9" s="92"/>
      <c r="F9" s="92"/>
      <c r="G9" s="38" t="s">
        <v>38</v>
      </c>
      <c r="H9" s="38" t="s">
        <v>39</v>
      </c>
      <c r="I9" s="38" t="s">
        <v>38</v>
      </c>
      <c r="J9" s="38" t="s">
        <v>39</v>
      </c>
      <c r="K9" s="38" t="s">
        <v>38</v>
      </c>
      <c r="L9" s="38" t="s">
        <v>39</v>
      </c>
    </row>
    <row r="10" spans="1:12" ht="19.5">
      <c r="A10" s="6" t="s">
        <v>71</v>
      </c>
      <c r="B10" s="39" t="s">
        <v>0</v>
      </c>
      <c r="C10" s="39"/>
      <c r="D10" s="40"/>
      <c r="E10" s="41"/>
      <c r="F10" s="41"/>
      <c r="G10" s="42"/>
      <c r="H10" s="42"/>
      <c r="I10" s="42"/>
      <c r="J10" s="42"/>
      <c r="K10" s="42"/>
      <c r="L10" s="42"/>
    </row>
    <row r="11" spans="1:45" s="18" customFormat="1" ht="37.5">
      <c r="A11" s="2"/>
      <c r="B11" s="43" t="s">
        <v>41</v>
      </c>
      <c r="C11" s="44" t="s">
        <v>25</v>
      </c>
      <c r="D11" s="57">
        <v>142.179</v>
      </c>
      <c r="E11" s="57">
        <v>138.806</v>
      </c>
      <c r="F11" s="57">
        <v>136.3</v>
      </c>
      <c r="G11" s="57">
        <v>135.6</v>
      </c>
      <c r="H11" s="57">
        <v>135.4</v>
      </c>
      <c r="I11" s="57">
        <v>135.2</v>
      </c>
      <c r="J11" s="57">
        <v>134.73</v>
      </c>
      <c r="K11" s="57">
        <v>134.8</v>
      </c>
      <c r="L11" s="57">
        <v>134.6</v>
      </c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13" s="33" customFormat="1" ht="18.75" hidden="1">
      <c r="A12" s="31"/>
      <c r="B12" s="45" t="s">
        <v>87</v>
      </c>
      <c r="C12" s="46"/>
      <c r="D12" s="57">
        <v>143.4</v>
      </c>
      <c r="E12" s="57">
        <v>140.9</v>
      </c>
      <c r="F12" s="57">
        <v>137.1</v>
      </c>
      <c r="G12" s="57">
        <v>135.5</v>
      </c>
      <c r="H12" s="57"/>
      <c r="I12" s="57"/>
      <c r="J12" s="57"/>
      <c r="K12" s="57"/>
      <c r="L12" s="57"/>
      <c r="M12" s="32"/>
    </row>
    <row r="13" spans="1:45" s="18" customFormat="1" ht="37.5">
      <c r="A13" s="2"/>
      <c r="B13" s="47" t="s">
        <v>88</v>
      </c>
      <c r="C13" s="44" t="s">
        <v>25</v>
      </c>
      <c r="D13" s="57">
        <v>81.868</v>
      </c>
      <c r="E13" s="57">
        <v>79.918</v>
      </c>
      <c r="F13" s="57">
        <v>78.47</v>
      </c>
      <c r="G13" s="57">
        <v>76.95</v>
      </c>
      <c r="H13" s="57">
        <v>76.9</v>
      </c>
      <c r="I13" s="57">
        <v>75.62</v>
      </c>
      <c r="J13" s="57">
        <v>75.36</v>
      </c>
      <c r="K13" s="57">
        <v>74.19</v>
      </c>
      <c r="L13" s="57">
        <v>74.03</v>
      </c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18" customFormat="1" ht="37.5">
      <c r="A14" s="2"/>
      <c r="B14" s="48" t="s">
        <v>89</v>
      </c>
      <c r="C14" s="44" t="s">
        <v>25</v>
      </c>
      <c r="D14" s="57">
        <v>35.973</v>
      </c>
      <c r="E14" s="57">
        <v>35.778</v>
      </c>
      <c r="F14" s="57">
        <v>34.05</v>
      </c>
      <c r="G14" s="57">
        <v>34.06</v>
      </c>
      <c r="H14" s="57">
        <v>34.72</v>
      </c>
      <c r="I14" s="57">
        <v>35.84</v>
      </c>
      <c r="J14" s="57">
        <v>38.73</v>
      </c>
      <c r="K14" s="57">
        <v>37.35</v>
      </c>
      <c r="L14" s="57">
        <v>38.55</v>
      </c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18" customFormat="1" ht="48" customHeight="1">
      <c r="A15" s="2"/>
      <c r="B15" s="43" t="s">
        <v>27</v>
      </c>
      <c r="C15" s="44" t="s">
        <v>28</v>
      </c>
      <c r="D15" s="57">
        <v>9.7</v>
      </c>
      <c r="E15" s="57">
        <v>8.4</v>
      </c>
      <c r="F15" s="57">
        <v>8.6</v>
      </c>
      <c r="G15" s="57">
        <v>9</v>
      </c>
      <c r="H15" s="57">
        <v>8.8</v>
      </c>
      <c r="I15" s="57">
        <v>8.9</v>
      </c>
      <c r="J15" s="57">
        <v>8.6</v>
      </c>
      <c r="K15" s="57">
        <v>8.8</v>
      </c>
      <c r="L15" s="57">
        <v>8.4</v>
      </c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18" customFormat="1" ht="43.5" customHeight="1">
      <c r="A16" s="2"/>
      <c r="B16" s="43" t="s">
        <v>29</v>
      </c>
      <c r="C16" s="44" t="s">
        <v>30</v>
      </c>
      <c r="D16" s="57">
        <v>17.9</v>
      </c>
      <c r="E16" s="57">
        <v>16.5</v>
      </c>
      <c r="F16" s="57">
        <v>16.3</v>
      </c>
      <c r="G16" s="57">
        <v>17.9</v>
      </c>
      <c r="H16" s="57">
        <v>18</v>
      </c>
      <c r="I16" s="57">
        <v>18.7</v>
      </c>
      <c r="J16" s="57">
        <v>18.7</v>
      </c>
      <c r="K16" s="57">
        <v>19.4</v>
      </c>
      <c r="L16" s="57">
        <v>19.4</v>
      </c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18" customFormat="1" ht="45" customHeight="1">
      <c r="A17" s="2"/>
      <c r="B17" s="43" t="s">
        <v>31</v>
      </c>
      <c r="C17" s="44" t="s">
        <v>32</v>
      </c>
      <c r="D17" s="57">
        <v>-8.2</v>
      </c>
      <c r="E17" s="57">
        <v>-8.1</v>
      </c>
      <c r="F17" s="57">
        <v>-7.7</v>
      </c>
      <c r="G17" s="57">
        <v>-8.901184819871293</v>
      </c>
      <c r="H17" s="57">
        <v>-9.099324888798574</v>
      </c>
      <c r="I17" s="57">
        <v>-9.7</v>
      </c>
      <c r="J17" s="57">
        <v>-10</v>
      </c>
      <c r="K17" s="57">
        <v>-10.6</v>
      </c>
      <c r="L17" s="57">
        <v>-10.9</v>
      </c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18" customFormat="1" ht="18.75">
      <c r="A18" s="2"/>
      <c r="B18" s="43" t="s">
        <v>73</v>
      </c>
      <c r="C18" s="44" t="s">
        <v>42</v>
      </c>
      <c r="D18" s="57">
        <v>-1.363</v>
      </c>
      <c r="E18" s="57">
        <v>-2.22</v>
      </c>
      <c r="F18" s="57">
        <v>-1.975</v>
      </c>
      <c r="G18" s="57">
        <v>-1.5</v>
      </c>
      <c r="H18" s="57">
        <v>-1.4</v>
      </c>
      <c r="I18" s="57">
        <v>-1.3</v>
      </c>
      <c r="J18" s="57">
        <v>-1.2</v>
      </c>
      <c r="K18" s="57">
        <v>-1.1</v>
      </c>
      <c r="L18" s="57">
        <v>-1</v>
      </c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12" ht="19.5">
      <c r="A19" s="6" t="s">
        <v>97</v>
      </c>
      <c r="B19" s="39" t="s">
        <v>63</v>
      </c>
      <c r="C19" s="49"/>
      <c r="D19" s="50"/>
      <c r="E19" s="51"/>
      <c r="F19" s="51"/>
      <c r="G19" s="50"/>
      <c r="H19" s="50"/>
      <c r="I19" s="50"/>
      <c r="J19" s="50"/>
      <c r="K19" s="50"/>
      <c r="L19" s="50"/>
    </row>
    <row r="20" spans="1:12" ht="18.75">
      <c r="A20" s="3"/>
      <c r="B20" s="52" t="s">
        <v>44</v>
      </c>
      <c r="C20" s="53" t="s">
        <v>33</v>
      </c>
      <c r="D20" s="54">
        <v>16941.6</v>
      </c>
      <c r="E20" s="55">
        <v>17293.8</v>
      </c>
      <c r="F20" s="56">
        <v>17638.4</v>
      </c>
      <c r="G20" s="54">
        <v>18946.78</v>
      </c>
      <c r="H20" s="54">
        <v>18632.54</v>
      </c>
      <c r="I20" s="54">
        <v>20295.79</v>
      </c>
      <c r="J20" s="54">
        <v>19842.91</v>
      </c>
      <c r="K20" s="54">
        <v>21688.31</v>
      </c>
      <c r="L20" s="54">
        <v>20956.96</v>
      </c>
    </row>
    <row r="21" spans="1:13" ht="48" customHeight="1">
      <c r="A21" s="3"/>
      <c r="B21" s="52" t="s">
        <v>34</v>
      </c>
      <c r="C21" s="53" t="s">
        <v>3</v>
      </c>
      <c r="D21" s="54">
        <v>87.5</v>
      </c>
      <c r="E21" s="57">
        <v>102.1</v>
      </c>
      <c r="F21" s="56">
        <v>103.86</v>
      </c>
      <c r="G21" s="54">
        <v>102.5</v>
      </c>
      <c r="H21" s="54">
        <v>100.8</v>
      </c>
      <c r="I21" s="54">
        <v>103</v>
      </c>
      <c r="J21" s="54">
        <v>102.4</v>
      </c>
      <c r="K21" s="54">
        <v>102.85</v>
      </c>
      <c r="L21" s="54">
        <v>101.65</v>
      </c>
      <c r="M21" s="17"/>
    </row>
    <row r="22" spans="1:12" ht="82.5" hidden="1">
      <c r="A22" s="2">
        <v>12</v>
      </c>
      <c r="B22" s="58" t="s">
        <v>45</v>
      </c>
      <c r="C22" s="59" t="s">
        <v>3</v>
      </c>
      <c r="D22" s="54">
        <v>125.99</v>
      </c>
      <c r="F22" s="54"/>
      <c r="G22" s="60"/>
      <c r="H22" s="54"/>
      <c r="I22" s="54"/>
      <c r="J22" s="54"/>
      <c r="K22" s="54"/>
      <c r="L22" s="54"/>
    </row>
    <row r="23" spans="1:12" ht="82.5" hidden="1">
      <c r="A23" s="2">
        <v>13</v>
      </c>
      <c r="B23" s="43" t="s">
        <v>46</v>
      </c>
      <c r="C23" s="59" t="s">
        <v>3</v>
      </c>
      <c r="D23" s="54">
        <v>122.19</v>
      </c>
      <c r="F23" s="54"/>
      <c r="G23" s="54"/>
      <c r="H23" s="54"/>
      <c r="I23" s="54"/>
      <c r="J23" s="54"/>
      <c r="K23" s="54"/>
      <c r="L23" s="54"/>
    </row>
    <row r="24" spans="1:12" ht="82.5" hidden="1">
      <c r="A24" s="2">
        <v>14</v>
      </c>
      <c r="B24" s="58" t="s">
        <v>47</v>
      </c>
      <c r="C24" s="59" t="s">
        <v>3</v>
      </c>
      <c r="D24" s="54">
        <v>85.73</v>
      </c>
      <c r="F24" s="54"/>
      <c r="G24" s="54"/>
      <c r="H24" s="54"/>
      <c r="I24" s="54"/>
      <c r="J24" s="54"/>
      <c r="K24" s="54"/>
      <c r="L24" s="54"/>
    </row>
    <row r="25" spans="1:12" ht="82.5" hidden="1">
      <c r="A25" s="2">
        <v>15</v>
      </c>
      <c r="B25" s="58" t="s">
        <v>48</v>
      </c>
      <c r="C25" s="59" t="s">
        <v>3</v>
      </c>
      <c r="D25" s="54">
        <v>89.67</v>
      </c>
      <c r="F25" s="54"/>
      <c r="G25" s="54"/>
      <c r="H25" s="54"/>
      <c r="I25" s="54"/>
      <c r="J25" s="54"/>
      <c r="K25" s="54"/>
      <c r="L25" s="54"/>
    </row>
    <row r="26" spans="1:12" ht="22.5" customHeight="1">
      <c r="A26" s="16" t="s">
        <v>70</v>
      </c>
      <c r="B26" s="39" t="s">
        <v>40</v>
      </c>
      <c r="C26" s="61"/>
      <c r="D26" s="62"/>
      <c r="E26" s="63"/>
      <c r="F26" s="63"/>
      <c r="G26" s="62"/>
      <c r="H26" s="62"/>
      <c r="I26" s="62"/>
      <c r="J26" s="62"/>
      <c r="K26" s="62"/>
      <c r="L26" s="62"/>
    </row>
    <row r="27" spans="1:12" ht="49.5">
      <c r="A27" s="3"/>
      <c r="B27" s="43" t="s">
        <v>49</v>
      </c>
      <c r="C27" s="64" t="s">
        <v>2</v>
      </c>
      <c r="D27" s="71">
        <v>3141.8</v>
      </c>
      <c r="E27" s="56">
        <v>2585.9</v>
      </c>
      <c r="F27" s="56">
        <v>5270.1210898</v>
      </c>
      <c r="G27" s="56">
        <v>6356.524931735731</v>
      </c>
      <c r="H27" s="56">
        <v>6108.00920967356</v>
      </c>
      <c r="I27" s="56">
        <v>7093.945389066393</v>
      </c>
      <c r="J27" s="56">
        <v>6727.593447884426</v>
      </c>
      <c r="K27" s="56">
        <v>8371.607517309583</v>
      </c>
      <c r="L27" s="56">
        <v>7677.435456417436</v>
      </c>
    </row>
    <row r="28" spans="1:12" ht="46.5" customHeight="1">
      <c r="A28" s="3"/>
      <c r="B28" s="43" t="s">
        <v>90</v>
      </c>
      <c r="C28" s="59" t="s">
        <v>3</v>
      </c>
      <c r="D28" s="56">
        <v>99.4681187868043</v>
      </c>
      <c r="E28" s="56">
        <v>77.2</v>
      </c>
      <c r="F28" s="56">
        <v>195.4</v>
      </c>
      <c r="G28" s="56">
        <v>115.2</v>
      </c>
      <c r="H28" s="56">
        <v>110.17</v>
      </c>
      <c r="I28" s="56">
        <v>107</v>
      </c>
      <c r="J28" s="56">
        <v>105.3</v>
      </c>
      <c r="K28" s="56">
        <v>113.8</v>
      </c>
      <c r="L28" s="56">
        <v>109.1</v>
      </c>
    </row>
    <row r="29" spans="1:12" ht="43.5" customHeight="1">
      <c r="A29" s="3"/>
      <c r="B29" s="43" t="s">
        <v>50</v>
      </c>
      <c r="C29" s="59" t="s">
        <v>26</v>
      </c>
      <c r="D29" s="71">
        <v>104.9</v>
      </c>
      <c r="E29" s="56">
        <v>110.8</v>
      </c>
      <c r="F29" s="56">
        <v>104.3</v>
      </c>
      <c r="G29" s="84">
        <v>104.7</v>
      </c>
      <c r="H29" s="56">
        <v>105.2</v>
      </c>
      <c r="I29" s="84">
        <v>104.3</v>
      </c>
      <c r="J29" s="56">
        <v>104.6</v>
      </c>
      <c r="K29" s="84">
        <v>103.7</v>
      </c>
      <c r="L29" s="56">
        <v>104.6</v>
      </c>
    </row>
    <row r="30" spans="1:12" ht="33">
      <c r="A30" s="3"/>
      <c r="B30" s="43" t="s">
        <v>4</v>
      </c>
      <c r="C30" s="64" t="s">
        <v>91</v>
      </c>
      <c r="D30" s="57">
        <v>44.6</v>
      </c>
      <c r="E30" s="57">
        <v>66.339</v>
      </c>
      <c r="F30" s="56">
        <v>69.3958</v>
      </c>
      <c r="G30" s="56">
        <v>56.90125999999999</v>
      </c>
      <c r="H30" s="56">
        <v>51.791259999999994</v>
      </c>
      <c r="I30" s="56">
        <v>48.39356</v>
      </c>
      <c r="J30" s="56">
        <v>45.89356</v>
      </c>
      <c r="K30" s="56">
        <v>65.898</v>
      </c>
      <c r="L30" s="56">
        <v>60.297999999999995</v>
      </c>
    </row>
    <row r="31" spans="1:12" ht="19.5">
      <c r="A31" s="6" t="s">
        <v>98</v>
      </c>
      <c r="B31" s="39" t="s">
        <v>64</v>
      </c>
      <c r="C31" s="65"/>
      <c r="D31" s="62"/>
      <c r="E31" s="63"/>
      <c r="F31" s="63"/>
      <c r="G31" s="62"/>
      <c r="H31" s="62"/>
      <c r="I31" s="62"/>
      <c r="J31" s="62"/>
      <c r="K31" s="62"/>
      <c r="L31" s="62"/>
    </row>
    <row r="32" spans="1:13" ht="49.5" customHeight="1">
      <c r="A32" s="3"/>
      <c r="B32" s="43" t="s">
        <v>92</v>
      </c>
      <c r="C32" s="59" t="s">
        <v>51</v>
      </c>
      <c r="D32" s="56">
        <v>107.4</v>
      </c>
      <c r="E32" s="56">
        <v>111.3</v>
      </c>
      <c r="F32" s="56">
        <v>105.3</v>
      </c>
      <c r="G32" s="56">
        <v>104</v>
      </c>
      <c r="H32" s="56">
        <v>103.7</v>
      </c>
      <c r="I32" s="56">
        <v>104</v>
      </c>
      <c r="J32" s="56">
        <v>104</v>
      </c>
      <c r="K32" s="56">
        <v>104</v>
      </c>
      <c r="L32" s="56">
        <v>104</v>
      </c>
      <c r="M32" s="9"/>
    </row>
    <row r="33" spans="1:12" ht="18.75">
      <c r="A33" s="3"/>
      <c r="B33" s="43" t="s">
        <v>6</v>
      </c>
      <c r="C33" s="66" t="s">
        <v>14</v>
      </c>
      <c r="D33" s="54">
        <v>9798.4</v>
      </c>
      <c r="E33" s="54">
        <v>12091.9</v>
      </c>
      <c r="F33" s="54">
        <f>E33*F34*F35/10000</f>
        <v>13834.5362604</v>
      </c>
      <c r="G33" s="54">
        <f>F33*G34*G35/10000</f>
        <v>15368.993849722267</v>
      </c>
      <c r="H33" s="54">
        <f>F33*H34*H35/10000</f>
        <v>14648.518870353153</v>
      </c>
      <c r="I33" s="54">
        <f>G33*J34*J35/10000</f>
        <v>16099.35917544877</v>
      </c>
      <c r="J33" s="54">
        <f>H33*J34*J35/10000</f>
        <v>15344.645784110078</v>
      </c>
      <c r="K33" s="54">
        <f>I33*K34*K35/10000</f>
        <v>17933.462570152595</v>
      </c>
      <c r="L33" s="54">
        <f>J33*L34*L35/10000</f>
        <v>16437.01577283509</v>
      </c>
    </row>
    <row r="34" spans="1:13" ht="18.75">
      <c r="A34" s="3"/>
      <c r="B34" s="43" t="s">
        <v>52</v>
      </c>
      <c r="C34" s="66" t="s">
        <v>43</v>
      </c>
      <c r="D34" s="67">
        <v>101.7</v>
      </c>
      <c r="E34" s="54">
        <v>108.5</v>
      </c>
      <c r="F34" s="54">
        <v>109.8</v>
      </c>
      <c r="G34" s="54">
        <v>105.3</v>
      </c>
      <c r="H34" s="54">
        <v>102.7</v>
      </c>
      <c r="I34" s="54">
        <v>103.5</v>
      </c>
      <c r="J34" s="54">
        <v>101.8</v>
      </c>
      <c r="K34" s="54">
        <v>106.8</v>
      </c>
      <c r="L34" s="54">
        <v>104.1</v>
      </c>
      <c r="M34" s="9"/>
    </row>
    <row r="35" spans="1:12" ht="18.75">
      <c r="A35" s="3"/>
      <c r="B35" s="43" t="s">
        <v>12</v>
      </c>
      <c r="C35" s="59" t="s">
        <v>43</v>
      </c>
      <c r="D35" s="54">
        <v>107.4</v>
      </c>
      <c r="E35" s="54">
        <v>132.8</v>
      </c>
      <c r="F35" s="54">
        <v>104.2</v>
      </c>
      <c r="G35" s="54">
        <v>105.5</v>
      </c>
      <c r="H35" s="54">
        <v>103.1</v>
      </c>
      <c r="I35" s="54">
        <v>104.3</v>
      </c>
      <c r="J35" s="54">
        <v>102.9</v>
      </c>
      <c r="K35" s="54">
        <v>104.3</v>
      </c>
      <c r="L35" s="54">
        <v>102.9</v>
      </c>
    </row>
    <row r="36" spans="1:13" ht="18.75">
      <c r="A36" s="3"/>
      <c r="B36" s="43" t="s">
        <v>7</v>
      </c>
      <c r="C36" s="66" t="s">
        <v>14</v>
      </c>
      <c r="D36" s="67">
        <v>2820.8</v>
      </c>
      <c r="E36" s="54">
        <v>3069.3</v>
      </c>
      <c r="F36" s="54">
        <f>E36*F37*F38/10000</f>
        <v>3332.6827716000007</v>
      </c>
      <c r="G36" s="54">
        <f>F36*G37*G38/10000</f>
        <v>3520.592756993895</v>
      </c>
      <c r="H36" s="54">
        <f>F36*H37*H38/10000</f>
        <v>3412.7438098221473</v>
      </c>
      <c r="I36" s="54">
        <f>G36*I37*I38/10000</f>
        <v>3767.3863092591673</v>
      </c>
      <c r="J36" s="54">
        <f>H36*J37*J38/10000</f>
        <v>3519.214591200979</v>
      </c>
      <c r="K36" s="54">
        <f>I36*K37*K38/10000</f>
        <v>4035.4132408451014</v>
      </c>
      <c r="L36" s="54">
        <f>J36*L37*L38/10000</f>
        <v>3661.3767838271333</v>
      </c>
      <c r="M36" s="12"/>
    </row>
    <row r="37" spans="1:13" ht="18.75">
      <c r="A37" s="3"/>
      <c r="B37" s="43" t="s">
        <v>53</v>
      </c>
      <c r="C37" s="59" t="s">
        <v>43</v>
      </c>
      <c r="D37" s="67">
        <v>84.4</v>
      </c>
      <c r="E37" s="54">
        <v>92.3</v>
      </c>
      <c r="F37" s="54">
        <v>98.8</v>
      </c>
      <c r="G37" s="54">
        <v>100.8</v>
      </c>
      <c r="H37" s="54">
        <v>100.1</v>
      </c>
      <c r="I37" s="54">
        <v>102.5</v>
      </c>
      <c r="J37" s="54">
        <v>100.9</v>
      </c>
      <c r="K37" s="54">
        <v>102.6</v>
      </c>
      <c r="L37" s="54">
        <v>101.8</v>
      </c>
      <c r="M37" s="12"/>
    </row>
    <row r="38" spans="1:13" ht="18.75">
      <c r="A38" s="3"/>
      <c r="B38" s="43" t="s">
        <v>12</v>
      </c>
      <c r="C38" s="59" t="s">
        <v>43</v>
      </c>
      <c r="D38" s="54">
        <v>103.7</v>
      </c>
      <c r="E38" s="54">
        <v>117.9</v>
      </c>
      <c r="F38" s="54">
        <v>109.9</v>
      </c>
      <c r="G38" s="54">
        <v>104.8</v>
      </c>
      <c r="H38" s="54">
        <v>102.3</v>
      </c>
      <c r="I38" s="54">
        <v>104.4</v>
      </c>
      <c r="J38" s="54">
        <v>102.2</v>
      </c>
      <c r="K38" s="54">
        <v>104.4</v>
      </c>
      <c r="L38" s="54">
        <v>102.2</v>
      </c>
      <c r="M38" s="12"/>
    </row>
    <row r="39" spans="1:13" ht="37.5">
      <c r="A39" s="6" t="s">
        <v>69</v>
      </c>
      <c r="B39" s="68" t="s">
        <v>65</v>
      </c>
      <c r="C39" s="65"/>
      <c r="D39" s="62"/>
      <c r="E39" s="63"/>
      <c r="F39" s="63"/>
      <c r="G39" s="62"/>
      <c r="H39" s="62"/>
      <c r="I39" s="62"/>
      <c r="J39" s="62"/>
      <c r="K39" s="62"/>
      <c r="L39" s="62"/>
      <c r="M39" s="12"/>
    </row>
    <row r="40" spans="1:13" ht="37.5">
      <c r="A40" s="3"/>
      <c r="B40" s="43" t="s">
        <v>54</v>
      </c>
      <c r="C40" s="59" t="s">
        <v>8</v>
      </c>
      <c r="D40" s="85">
        <v>2963</v>
      </c>
      <c r="E40" s="85">
        <v>2948</v>
      </c>
      <c r="F40" s="86">
        <v>2840</v>
      </c>
      <c r="G40" s="86">
        <v>2820</v>
      </c>
      <c r="H40" s="86">
        <v>2842</v>
      </c>
      <c r="I40" s="86">
        <v>2825</v>
      </c>
      <c r="J40" s="85">
        <v>2845</v>
      </c>
      <c r="K40" s="86">
        <v>2830</v>
      </c>
      <c r="L40" s="86">
        <v>2850</v>
      </c>
      <c r="M40" s="13"/>
    </row>
    <row r="41" spans="1:13" ht="56.25">
      <c r="A41" s="2"/>
      <c r="B41" s="43" t="s">
        <v>36</v>
      </c>
      <c r="C41" s="64" t="s">
        <v>9</v>
      </c>
      <c r="D41" s="85">
        <v>15.97</v>
      </c>
      <c r="E41" s="85">
        <v>15.16</v>
      </c>
      <c r="F41" s="86">
        <v>14.7</v>
      </c>
      <c r="G41" s="86">
        <v>14.66</v>
      </c>
      <c r="H41" s="86">
        <v>14.81</v>
      </c>
      <c r="I41" s="86">
        <v>14.67</v>
      </c>
      <c r="J41" s="85">
        <v>14.93</v>
      </c>
      <c r="K41" s="86">
        <v>14.69</v>
      </c>
      <c r="L41" s="86">
        <v>15.06</v>
      </c>
      <c r="M41" s="14"/>
    </row>
    <row r="42" spans="1:13" ht="37.5">
      <c r="A42" s="2"/>
      <c r="B42" s="43" t="s">
        <v>35</v>
      </c>
      <c r="C42" s="59" t="s">
        <v>10</v>
      </c>
      <c r="D42" s="85">
        <v>83.15</v>
      </c>
      <c r="E42" s="85">
        <v>101.4</v>
      </c>
      <c r="F42" s="86">
        <v>106.42</v>
      </c>
      <c r="G42" s="86">
        <v>111.79</v>
      </c>
      <c r="H42" s="86">
        <v>114.98</v>
      </c>
      <c r="I42" s="86">
        <v>117.38</v>
      </c>
      <c r="J42" s="85">
        <v>124.18</v>
      </c>
      <c r="K42" s="86">
        <v>123.25</v>
      </c>
      <c r="L42" s="86">
        <v>134.12</v>
      </c>
      <c r="M42" s="14"/>
    </row>
    <row r="43" spans="1:13" ht="19.5">
      <c r="A43" s="6" t="s">
        <v>68</v>
      </c>
      <c r="B43" s="39" t="s">
        <v>66</v>
      </c>
      <c r="C43" s="65"/>
      <c r="D43" s="62"/>
      <c r="E43" s="63"/>
      <c r="F43" s="63"/>
      <c r="G43" s="62"/>
      <c r="H43" s="62"/>
      <c r="I43" s="62"/>
      <c r="J43" s="62"/>
      <c r="K43" s="62"/>
      <c r="L43" s="62"/>
      <c r="M43" s="15"/>
    </row>
    <row r="44" spans="1:13" ht="18.75">
      <c r="A44" s="28"/>
      <c r="B44" s="69" t="s">
        <v>11</v>
      </c>
      <c r="C44" s="59" t="s">
        <v>14</v>
      </c>
      <c r="D44" s="71">
        <f>D48+D49</f>
        <v>15938.400000000001</v>
      </c>
      <c r="E44" s="71">
        <f aca="true" t="shared" si="0" ref="E44:L44">E48+E49</f>
        <v>17142.981</v>
      </c>
      <c r="F44" s="71">
        <f t="shared" si="0"/>
        <v>21002.963173884</v>
      </c>
      <c r="G44" s="71">
        <f t="shared" si="0"/>
        <v>31603.93579738069</v>
      </c>
      <c r="H44" s="71">
        <f t="shared" si="0"/>
        <v>27663.086808175314</v>
      </c>
      <c r="I44" s="71">
        <f t="shared" si="0"/>
        <v>41003.70479798084</v>
      </c>
      <c r="J44" s="71">
        <f t="shared" si="0"/>
        <v>33362.733887958144</v>
      </c>
      <c r="K44" s="71">
        <f t="shared" si="0"/>
        <v>52068.30851548719</v>
      </c>
      <c r="L44" s="71">
        <f t="shared" si="0"/>
        <v>40934.67324570135</v>
      </c>
      <c r="M44" s="9"/>
    </row>
    <row r="45" spans="1:12" ht="82.5">
      <c r="A45" s="28"/>
      <c r="B45" s="69" t="s">
        <v>77</v>
      </c>
      <c r="C45" s="59" t="s">
        <v>78</v>
      </c>
      <c r="D45" s="71">
        <v>101.3</v>
      </c>
      <c r="E45" s="56">
        <v>83.4</v>
      </c>
      <c r="F45" s="56">
        <v>115.8</v>
      </c>
      <c r="G45" s="56">
        <v>142.9</v>
      </c>
      <c r="H45" s="56">
        <v>125.2</v>
      </c>
      <c r="I45" s="56">
        <v>123.8</v>
      </c>
      <c r="J45" s="56">
        <v>115.3</v>
      </c>
      <c r="K45" s="56">
        <v>121.4</v>
      </c>
      <c r="L45" s="56">
        <v>117.3</v>
      </c>
    </row>
    <row r="46" spans="1:12" ht="18.75">
      <c r="A46" s="28"/>
      <c r="B46" s="43" t="s">
        <v>79</v>
      </c>
      <c r="C46" s="59" t="s">
        <v>43</v>
      </c>
      <c r="D46" s="71">
        <v>104.9</v>
      </c>
      <c r="E46" s="72">
        <v>114.6</v>
      </c>
      <c r="F46" s="56">
        <v>105.8</v>
      </c>
      <c r="G46" s="56">
        <v>105.3</v>
      </c>
      <c r="H46" s="56">
        <v>105.2</v>
      </c>
      <c r="I46" s="56">
        <v>104.8</v>
      </c>
      <c r="J46" s="56">
        <v>104.6</v>
      </c>
      <c r="K46" s="56">
        <v>104.6</v>
      </c>
      <c r="L46" s="56">
        <v>104.6</v>
      </c>
    </row>
    <row r="47" spans="1:12" ht="39">
      <c r="A47" s="4"/>
      <c r="B47" s="70" t="s">
        <v>55</v>
      </c>
      <c r="C47" s="59"/>
      <c r="D47" s="71"/>
      <c r="E47" s="72"/>
      <c r="F47" s="56"/>
      <c r="G47" s="56"/>
      <c r="H47" s="56"/>
      <c r="I47" s="56"/>
      <c r="J47" s="56"/>
      <c r="K47" s="56"/>
      <c r="L47" s="56"/>
    </row>
    <row r="48" spans="1:23" ht="18.75">
      <c r="A48" s="28" t="s">
        <v>93</v>
      </c>
      <c r="B48" s="69" t="s">
        <v>13</v>
      </c>
      <c r="C48" s="59" t="s">
        <v>14</v>
      </c>
      <c r="D48" s="71">
        <v>8503.6</v>
      </c>
      <c r="E48" s="72">
        <v>16218.941</v>
      </c>
      <c r="F48" s="56">
        <v>11131.57048215852</v>
      </c>
      <c r="G48" s="56">
        <v>16750.085972611767</v>
      </c>
      <c r="H48" s="56">
        <v>14661.436008332917</v>
      </c>
      <c r="I48" s="56">
        <v>21731.963542929847</v>
      </c>
      <c r="J48" s="56">
        <v>17682.248960617817</v>
      </c>
      <c r="K48" s="56">
        <v>27596.20351320821</v>
      </c>
      <c r="L48" s="56">
        <v>21695.376820221718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0" ht="18.75">
      <c r="A49" s="28" t="s">
        <v>99</v>
      </c>
      <c r="B49" s="69" t="s">
        <v>56</v>
      </c>
      <c r="C49" s="59" t="s">
        <v>14</v>
      </c>
      <c r="D49" s="71">
        <v>7434.8</v>
      </c>
      <c r="E49" s="72">
        <v>924.04</v>
      </c>
      <c r="F49" s="56">
        <v>9871.39269172548</v>
      </c>
      <c r="G49" s="56">
        <v>14853.849824768922</v>
      </c>
      <c r="H49" s="56">
        <v>13001.650799842397</v>
      </c>
      <c r="I49" s="56">
        <v>19271.741255050994</v>
      </c>
      <c r="J49" s="56">
        <v>15680.484927340327</v>
      </c>
      <c r="K49" s="56">
        <v>24472.10500227898</v>
      </c>
      <c r="L49" s="56">
        <v>19239.29642547963</v>
      </c>
      <c r="T49" s="7"/>
    </row>
    <row r="50" spans="1:22" ht="18.75">
      <c r="A50" s="29" t="s">
        <v>101</v>
      </c>
      <c r="B50" s="73" t="s">
        <v>80</v>
      </c>
      <c r="C50" s="59" t="s">
        <v>14</v>
      </c>
      <c r="D50" s="71">
        <v>5609.27</v>
      </c>
      <c r="E50" s="72">
        <v>356.974</v>
      </c>
      <c r="F50" s="56">
        <v>4801.445405255273</v>
      </c>
      <c r="G50" s="56">
        <v>7224.912554767604</v>
      </c>
      <c r="H50" s="56">
        <v>6324.002949043342</v>
      </c>
      <c r="I50" s="56">
        <v>9373.774946456804</v>
      </c>
      <c r="J50" s="56">
        <v>7626.987868658335</v>
      </c>
      <c r="K50" s="56">
        <v>11903.231873108496</v>
      </c>
      <c r="L50" s="56">
        <v>9357.993781353292</v>
      </c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12" ht="18.75">
      <c r="A51" s="29" t="s">
        <v>102</v>
      </c>
      <c r="B51" s="74" t="s">
        <v>96</v>
      </c>
      <c r="C51" s="59" t="s">
        <v>14</v>
      </c>
      <c r="D51" s="71">
        <v>0</v>
      </c>
      <c r="E51" s="72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ht="18.75">
      <c r="A52" s="29" t="s">
        <v>103</v>
      </c>
      <c r="B52" s="43" t="s">
        <v>15</v>
      </c>
      <c r="C52" s="59" t="s">
        <v>14</v>
      </c>
      <c r="D52" s="71">
        <v>1000.27</v>
      </c>
      <c r="E52" s="72">
        <v>0</v>
      </c>
      <c r="F52" s="56">
        <v>2658.3660518816714</v>
      </c>
      <c r="G52" s="56">
        <v>4000.1417578102705</v>
      </c>
      <c r="H52" s="56">
        <v>3501.3445603975574</v>
      </c>
      <c r="I52" s="56">
        <v>5189.879919985233</v>
      </c>
      <c r="J52" s="56">
        <v>4222.75459093275</v>
      </c>
      <c r="K52" s="56">
        <v>6590.337877113729</v>
      </c>
      <c r="L52" s="56">
        <v>5181.142527381665</v>
      </c>
    </row>
    <row r="53" spans="1:12" ht="18.75">
      <c r="A53" s="29" t="s">
        <v>104</v>
      </c>
      <c r="B53" s="43" t="s">
        <v>57</v>
      </c>
      <c r="C53" s="59" t="s">
        <v>14</v>
      </c>
      <c r="D53" s="71">
        <v>720.2</v>
      </c>
      <c r="E53" s="72">
        <v>448.861</v>
      </c>
      <c r="F53" s="56">
        <v>2122.413099203839</v>
      </c>
      <c r="G53" s="56">
        <v>3193.673519656688</v>
      </c>
      <c r="H53" s="56">
        <v>2795.4387826137745</v>
      </c>
      <c r="I53" s="56">
        <v>4143.548672567059</v>
      </c>
      <c r="J53" s="56">
        <v>3371.4053985059513</v>
      </c>
      <c r="K53" s="56">
        <v>5261.660420567245</v>
      </c>
      <c r="L53" s="56">
        <v>4136.572824940065</v>
      </c>
    </row>
    <row r="54" spans="1:12" ht="18.75">
      <c r="A54" s="29" t="s">
        <v>105</v>
      </c>
      <c r="B54" s="75" t="s">
        <v>81</v>
      </c>
      <c r="C54" s="59" t="s">
        <v>14</v>
      </c>
      <c r="D54" s="71">
        <v>423.1</v>
      </c>
      <c r="E54" s="72">
        <v>237.225</v>
      </c>
      <c r="F54" s="56">
        <v>1672.4113498321303</v>
      </c>
      <c r="G54" s="56">
        <v>2516.5392373123505</v>
      </c>
      <c r="H54" s="56">
        <v>2202.7396785092988</v>
      </c>
      <c r="I54" s="56">
        <v>3265.0184034307395</v>
      </c>
      <c r="J54" s="56">
        <v>2656.587756389998</v>
      </c>
      <c r="K54" s="56">
        <v>4146.064029486104</v>
      </c>
      <c r="L54" s="56">
        <v>3259.521600404759</v>
      </c>
    </row>
    <row r="55" spans="1:12" ht="18.75">
      <c r="A55" s="29" t="s">
        <v>106</v>
      </c>
      <c r="B55" s="75" t="s">
        <v>82</v>
      </c>
      <c r="C55" s="59" t="s">
        <v>14</v>
      </c>
      <c r="D55" s="71">
        <v>191.1</v>
      </c>
      <c r="E55" s="72">
        <v>154.749</v>
      </c>
      <c r="F55" s="56">
        <v>286.7930783030657</v>
      </c>
      <c r="G55" s="56">
        <v>431.54815626652027</v>
      </c>
      <c r="H55" s="56">
        <v>377.7363106052812</v>
      </c>
      <c r="I55" s="56">
        <v>559.9009350959338</v>
      </c>
      <c r="J55" s="56">
        <v>455.5643445697721</v>
      </c>
      <c r="K55" s="56">
        <v>710.9868430259611</v>
      </c>
      <c r="L55" s="56">
        <v>558.9583170846385</v>
      </c>
    </row>
    <row r="56" spans="1:12" ht="18.75">
      <c r="A56" s="29" t="s">
        <v>107</v>
      </c>
      <c r="B56" s="75" t="s">
        <v>83</v>
      </c>
      <c r="C56" s="59" t="s">
        <v>14</v>
      </c>
      <c r="D56" s="71">
        <v>105.99999999999999</v>
      </c>
      <c r="E56" s="72">
        <v>56.887</v>
      </c>
      <c r="F56" s="56">
        <v>163.2086710686432</v>
      </c>
      <c r="G56" s="56">
        <v>245.586126077817</v>
      </c>
      <c r="H56" s="56">
        <v>214.9627934991943</v>
      </c>
      <c r="I56" s="56">
        <v>318.6293340403857</v>
      </c>
      <c r="J56" s="56">
        <v>259.25329754618133</v>
      </c>
      <c r="K56" s="56">
        <v>404.6095480551796</v>
      </c>
      <c r="L56" s="56">
        <v>318.09290745066755</v>
      </c>
    </row>
    <row r="57" spans="1:12" ht="18.75">
      <c r="A57" s="29" t="s">
        <v>108</v>
      </c>
      <c r="B57" s="43" t="s">
        <v>16</v>
      </c>
      <c r="C57" s="59" t="s">
        <v>14</v>
      </c>
      <c r="D57" s="71">
        <v>105.06</v>
      </c>
      <c r="E57" s="72">
        <v>118.205</v>
      </c>
      <c r="F57" s="56">
        <v>289.2318058675566</v>
      </c>
      <c r="G57" s="56">
        <v>435.2177998657295</v>
      </c>
      <c r="H57" s="56">
        <v>380.9483684353823</v>
      </c>
      <c r="I57" s="56">
        <v>564.6620187729942</v>
      </c>
      <c r="J57" s="56">
        <v>459.43820837107165</v>
      </c>
      <c r="K57" s="56">
        <v>717.0326765667742</v>
      </c>
      <c r="L57" s="56">
        <v>563.7113852665533</v>
      </c>
    </row>
    <row r="58" spans="1:12" ht="20.25" thickBot="1">
      <c r="A58" s="6" t="s">
        <v>100</v>
      </c>
      <c r="B58" s="39" t="s">
        <v>17</v>
      </c>
      <c r="C58" s="65"/>
      <c r="D58" s="76"/>
      <c r="E58" s="77"/>
      <c r="F58" s="77"/>
      <c r="G58" s="76"/>
      <c r="H58" s="76"/>
      <c r="I58" s="76"/>
      <c r="J58" s="76"/>
      <c r="K58" s="76"/>
      <c r="L58" s="76"/>
    </row>
    <row r="59" spans="1:47" ht="75.75" thickBot="1">
      <c r="A59" s="2"/>
      <c r="B59" s="69" t="s">
        <v>72</v>
      </c>
      <c r="C59" s="44" t="s">
        <v>58</v>
      </c>
      <c r="D59" s="87">
        <v>13963</v>
      </c>
      <c r="E59" s="87">
        <v>16564</v>
      </c>
      <c r="F59" s="88">
        <v>17106</v>
      </c>
      <c r="G59" s="72">
        <v>18013</v>
      </c>
      <c r="H59" s="72">
        <v>17710</v>
      </c>
      <c r="I59" s="72">
        <v>19210</v>
      </c>
      <c r="J59" s="72">
        <v>18931</v>
      </c>
      <c r="K59" s="72">
        <v>20829</v>
      </c>
      <c r="L59" s="72">
        <v>20298</v>
      </c>
      <c r="M59" s="1"/>
      <c r="AT59" s="20">
        <v>20940.89</v>
      </c>
      <c r="AU59" s="21">
        <v>19983.23</v>
      </c>
    </row>
    <row r="60" spans="1:47" ht="17.25" thickBot="1">
      <c r="A60" s="30"/>
      <c r="B60" s="78" t="s">
        <v>84</v>
      </c>
      <c r="C60" s="44" t="s">
        <v>58</v>
      </c>
      <c r="D60" s="87">
        <v>14779</v>
      </c>
      <c r="E60" s="87">
        <v>18054</v>
      </c>
      <c r="F60" s="88">
        <v>18646</v>
      </c>
      <c r="G60" s="72">
        <v>19634</v>
      </c>
      <c r="H60" s="72">
        <v>19303</v>
      </c>
      <c r="I60" s="72">
        <v>20939</v>
      </c>
      <c r="J60" s="72">
        <v>20634</v>
      </c>
      <c r="K60" s="72">
        <v>22703</v>
      </c>
      <c r="L60" s="72">
        <v>22125</v>
      </c>
      <c r="M60" s="1"/>
      <c r="AT60" s="22">
        <v>22824.61</v>
      </c>
      <c r="AU60" s="23">
        <v>21780.81</v>
      </c>
    </row>
    <row r="61" spans="1:47" ht="17.25" thickBot="1">
      <c r="A61" s="30"/>
      <c r="B61" s="78" t="s">
        <v>85</v>
      </c>
      <c r="C61" s="44" t="s">
        <v>58</v>
      </c>
      <c r="D61" s="87">
        <v>12119</v>
      </c>
      <c r="E61" s="87">
        <v>14245</v>
      </c>
      <c r="F61" s="88">
        <v>14711</v>
      </c>
      <c r="G61" s="72">
        <v>15491</v>
      </c>
      <c r="H61" s="72">
        <v>15230</v>
      </c>
      <c r="I61" s="72">
        <v>16521</v>
      </c>
      <c r="J61" s="72">
        <v>16280</v>
      </c>
      <c r="K61" s="72">
        <v>17913</v>
      </c>
      <c r="L61" s="72">
        <v>17456</v>
      </c>
      <c r="M61" s="1"/>
      <c r="AT61" s="22">
        <v>18009.12</v>
      </c>
      <c r="AU61" s="23">
        <v>17185.53</v>
      </c>
    </row>
    <row r="62" spans="1:47" ht="17.25" thickBot="1">
      <c r="A62" s="30"/>
      <c r="B62" s="78" t="s">
        <v>86</v>
      </c>
      <c r="C62" s="44" t="s">
        <v>58</v>
      </c>
      <c r="D62" s="87">
        <v>15409</v>
      </c>
      <c r="E62" s="87">
        <v>17628</v>
      </c>
      <c r="F62" s="88">
        <v>18210</v>
      </c>
      <c r="G62" s="72">
        <v>18938</v>
      </c>
      <c r="H62" s="72">
        <v>18883</v>
      </c>
      <c r="I62" s="72">
        <v>19696</v>
      </c>
      <c r="J62" s="72">
        <v>19638</v>
      </c>
      <c r="K62" s="72">
        <v>20484</v>
      </c>
      <c r="L62" s="72">
        <v>20424</v>
      </c>
      <c r="M62" s="1"/>
      <c r="AT62" s="22">
        <v>22286.04</v>
      </c>
      <c r="AU62" s="23">
        <v>21266.87</v>
      </c>
    </row>
    <row r="63" spans="1:13" ht="18.75">
      <c r="A63" s="6" t="s">
        <v>94</v>
      </c>
      <c r="B63" s="39" t="s">
        <v>67</v>
      </c>
      <c r="C63" s="65"/>
      <c r="D63" s="79"/>
      <c r="E63" s="80"/>
      <c r="F63" s="80"/>
      <c r="G63" s="79"/>
      <c r="H63" s="79"/>
      <c r="I63" s="79"/>
      <c r="J63" s="79"/>
      <c r="K63" s="79"/>
      <c r="L63" s="79"/>
      <c r="M63" s="1"/>
    </row>
    <row r="64" spans="1:43" s="19" customFormat="1" ht="56.25">
      <c r="A64" s="4"/>
      <c r="B64" s="47" t="s">
        <v>74</v>
      </c>
      <c r="C64" s="44" t="s">
        <v>42</v>
      </c>
      <c r="D64" s="56">
        <v>32.486</v>
      </c>
      <c r="E64" s="56">
        <v>31.883</v>
      </c>
      <c r="F64" s="56">
        <v>32.526</v>
      </c>
      <c r="G64" s="56">
        <v>32.399</v>
      </c>
      <c r="H64" s="56">
        <v>32.382</v>
      </c>
      <c r="I64" s="56">
        <v>32.272</v>
      </c>
      <c r="J64" s="56">
        <v>32.25</v>
      </c>
      <c r="K64" s="56">
        <v>32.145</v>
      </c>
      <c r="L64" s="56">
        <v>32.118</v>
      </c>
      <c r="M64" s="1"/>
      <c r="N64" s="1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43" s="18" customFormat="1" ht="37.5">
      <c r="A65" s="24"/>
      <c r="B65" s="69" t="s">
        <v>59</v>
      </c>
      <c r="C65" s="44" t="s">
        <v>58</v>
      </c>
      <c r="D65" s="56">
        <v>65813.1</v>
      </c>
      <c r="E65" s="56">
        <v>76425.9</v>
      </c>
      <c r="F65" s="56">
        <v>82708.84</v>
      </c>
      <c r="G65" s="56">
        <v>89243.92</v>
      </c>
      <c r="H65" s="56">
        <v>88349.582888</v>
      </c>
      <c r="I65" s="56">
        <v>95450.17</v>
      </c>
      <c r="J65" s="56">
        <v>93977.4513179656</v>
      </c>
      <c r="K65" s="56">
        <v>101758.66</v>
      </c>
      <c r="L65" s="56">
        <f>J65*1.0623</f>
        <v>99832.24653507487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8" customFormat="1" ht="56.25">
      <c r="A66" s="24"/>
      <c r="B66" s="69" t="s">
        <v>95</v>
      </c>
      <c r="C66" s="81" t="s">
        <v>43</v>
      </c>
      <c r="D66" s="56">
        <v>110.23</v>
      </c>
      <c r="E66" s="56">
        <v>116.13</v>
      </c>
      <c r="F66" s="56">
        <f>F65/E65*100</f>
        <v>108.22095650819945</v>
      </c>
      <c r="G66" s="56">
        <f>G65/F65*100</f>
        <v>107.9013077683111</v>
      </c>
      <c r="H66" s="56">
        <f>H65/F65*100</f>
        <v>106.82000000000001</v>
      </c>
      <c r="I66" s="56">
        <f>I65/G65*100</f>
        <v>106.95425525906974</v>
      </c>
      <c r="J66" s="56">
        <f>J65/H65*100</f>
        <v>106.37</v>
      </c>
      <c r="K66" s="56">
        <f>K65/I65*100</f>
        <v>106.60919723872678</v>
      </c>
      <c r="L66" s="56">
        <f>L65/J65*100</f>
        <v>106.23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8" customFormat="1" ht="37.5">
      <c r="A67" s="24"/>
      <c r="B67" s="48" t="s">
        <v>60</v>
      </c>
      <c r="C67" s="81" t="s">
        <v>43</v>
      </c>
      <c r="D67" s="56">
        <v>103.94</v>
      </c>
      <c r="E67" s="56">
        <v>103.09</v>
      </c>
      <c r="F67" s="56">
        <f aca="true" t="shared" si="1" ref="F67:L67">F66/F32%</f>
        <v>102.77393780455789</v>
      </c>
      <c r="G67" s="56">
        <f>G66/G32%</f>
        <v>103.7512574695299</v>
      </c>
      <c r="H67" s="56">
        <f t="shared" si="1"/>
        <v>103.00867888138863</v>
      </c>
      <c r="I67" s="56">
        <f t="shared" si="1"/>
        <v>102.84063005679782</v>
      </c>
      <c r="J67" s="56">
        <f t="shared" si="1"/>
        <v>102.27884615384616</v>
      </c>
      <c r="K67" s="56">
        <f t="shared" si="1"/>
        <v>102.50884349877575</v>
      </c>
      <c r="L67" s="56">
        <f t="shared" si="1"/>
        <v>102.14423076923077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8" customFormat="1" ht="37.5">
      <c r="A68" s="24"/>
      <c r="B68" s="69" t="s">
        <v>18</v>
      </c>
      <c r="C68" s="81" t="s">
        <v>5</v>
      </c>
      <c r="D68" s="56">
        <v>0.77</v>
      </c>
      <c r="E68" s="56">
        <v>0.7</v>
      </c>
      <c r="F68" s="56">
        <f>400/(F11*1000*0.545+400)*100</f>
        <v>0.5355935380639633</v>
      </c>
      <c r="G68" s="56">
        <f>400/(G11*1000*0.545+400)*100</f>
        <v>0.5383435169981966</v>
      </c>
      <c r="H68" s="56">
        <f>415/(H11*1000*0.545+415)*100</f>
        <v>0.5592388960758947</v>
      </c>
      <c r="I68" s="56">
        <f>405/(I11*1000*0.545+405)*100</f>
        <v>0.5466398520698079</v>
      </c>
      <c r="J68" s="56">
        <f>410/(J11*1000*0.545+410)*100</f>
        <v>0.5552707723748728</v>
      </c>
      <c r="K68" s="56">
        <f>400/(K11*1000*0.545+400)*100</f>
        <v>0.5415211328622099</v>
      </c>
      <c r="L68" s="56">
        <f>405/(L11*1000*0.545+405)*100</f>
        <v>0.5490632032753993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8" customFormat="1" ht="56.25">
      <c r="A69" s="24"/>
      <c r="B69" s="69" t="s">
        <v>19</v>
      </c>
      <c r="C69" s="44" t="s">
        <v>9</v>
      </c>
      <c r="D69" s="56">
        <v>0.89</v>
      </c>
      <c r="E69" s="56">
        <v>0.584</v>
      </c>
      <c r="F69" s="56">
        <v>0.4</v>
      </c>
      <c r="G69" s="56">
        <v>0.4</v>
      </c>
      <c r="H69" s="56">
        <v>0.415</v>
      </c>
      <c r="I69" s="56">
        <v>0.405</v>
      </c>
      <c r="J69" s="56">
        <v>0.41</v>
      </c>
      <c r="K69" s="56">
        <v>0.4</v>
      </c>
      <c r="L69" s="56">
        <v>0.405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8" customFormat="1" ht="34.5" customHeight="1">
      <c r="A70" s="24"/>
      <c r="B70" s="69" t="s">
        <v>61</v>
      </c>
      <c r="C70" s="44" t="s">
        <v>1</v>
      </c>
      <c r="D70" s="56">
        <v>25656.14</v>
      </c>
      <c r="E70" s="56">
        <v>29240.3</v>
      </c>
      <c r="F70" s="89">
        <f aca="true" t="shared" si="2" ref="F70:L70">F64*F65*12/1000</f>
        <v>32282.25275808</v>
      </c>
      <c r="G70" s="56">
        <f t="shared" si="2"/>
        <v>34696.96516896001</v>
      </c>
      <c r="H70" s="56">
        <f t="shared" si="2"/>
        <v>34331.23431695059</v>
      </c>
      <c r="I70" s="56">
        <f t="shared" si="2"/>
        <v>36964.41463488</v>
      </c>
      <c r="J70" s="56">
        <f t="shared" si="2"/>
        <v>36369.273660052684</v>
      </c>
      <c r="K70" s="56">
        <f t="shared" si="2"/>
        <v>39252.3855084</v>
      </c>
      <c r="L70" s="56">
        <f t="shared" si="2"/>
        <v>38476.94513056242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8" customFormat="1" ht="43.5" customHeight="1">
      <c r="A71" s="24"/>
      <c r="B71" s="69" t="s">
        <v>62</v>
      </c>
      <c r="C71" s="44" t="s">
        <v>43</v>
      </c>
      <c r="D71" s="56">
        <v>105.9</v>
      </c>
      <c r="E71" s="56">
        <v>114</v>
      </c>
      <c r="F71" s="56">
        <f>F70/E70*100</f>
        <v>110.40328846858618</v>
      </c>
      <c r="G71" s="56">
        <f>G70/F70*100</f>
        <v>107.47999970440607</v>
      </c>
      <c r="H71" s="56">
        <f>H70/F70*100</f>
        <v>106.34708356391809</v>
      </c>
      <c r="I71" s="56">
        <f>I70/G70*100</f>
        <v>106.5350080471835</v>
      </c>
      <c r="J71" s="56">
        <f>J70/H70*100</f>
        <v>105.93639985176951</v>
      </c>
      <c r="K71" s="56">
        <f>K70/I70*100</f>
        <v>106.18965807011875</v>
      </c>
      <c r="L71" s="56">
        <f>L70/J70*100</f>
        <v>105.7951981395349</v>
      </c>
      <c r="M71" s="1"/>
      <c r="N71" s="2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12" ht="63" customHeight="1" hidden="1">
      <c r="A72" s="93"/>
      <c r="B72" s="93"/>
      <c r="C72" s="93"/>
      <c r="D72" s="94"/>
      <c r="E72" s="94"/>
      <c r="F72" s="94"/>
      <c r="G72" s="94"/>
      <c r="H72" s="94"/>
      <c r="I72" s="94"/>
      <c r="J72" s="82"/>
      <c r="K72" s="82"/>
      <c r="L72" s="82"/>
    </row>
    <row r="73" spans="1:12" ht="18.75">
      <c r="A73" s="11"/>
      <c r="F73" s="83"/>
      <c r="G73" s="83"/>
      <c r="H73" s="83"/>
      <c r="I73" s="83"/>
      <c r="J73" s="82"/>
      <c r="K73" s="83"/>
      <c r="L73" s="83"/>
    </row>
    <row r="74" ht="18.75">
      <c r="A74" s="11"/>
    </row>
  </sheetData>
  <sheetProtection/>
  <mergeCells count="14">
    <mergeCell ref="E7:E9"/>
    <mergeCell ref="B6:B9"/>
    <mergeCell ref="C6:C9"/>
    <mergeCell ref="G6:L6"/>
    <mergeCell ref="D7:D9"/>
    <mergeCell ref="A72:I72"/>
    <mergeCell ref="D6:E6"/>
    <mergeCell ref="F7:F9"/>
    <mergeCell ref="A2:L2"/>
    <mergeCell ref="A4:L4"/>
    <mergeCell ref="G7:H7"/>
    <mergeCell ref="I7:J7"/>
    <mergeCell ref="K7:L7"/>
    <mergeCell ref="A6:A9"/>
  </mergeCells>
  <printOptions/>
  <pageMargins left="0.1968503937007874" right="0.11811023622047245" top="0.15748031496062992" bottom="0.11811023622047245" header="0.31496062992125984" footer="0.31496062992125984"/>
  <pageSetup fitToHeight="0" horizontalDpi="600" verticalDpi="600" orientation="landscape" paperSize="9" scale="64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Зубарева Наталья Владимировна</cp:lastModifiedBy>
  <cp:lastPrinted>2023-09-04T01:20:48Z</cp:lastPrinted>
  <dcterms:created xsi:type="dcterms:W3CDTF">2013-05-25T16:45:04Z</dcterms:created>
  <dcterms:modified xsi:type="dcterms:W3CDTF">2023-09-11T01:36:30Z</dcterms:modified>
  <cp:category/>
  <cp:version/>
  <cp:contentType/>
  <cp:contentStatus/>
</cp:coreProperties>
</file>